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Wydatki ogółem" sheetId="1" r:id="rId1"/>
  </sheets>
  <definedNames>
    <definedName name="_xlnm.Print_Area" localSheetId="0">'Wydatki ogółem'!$A$1:$H$697</definedName>
  </definedNames>
  <calcPr fullCalcOnLoad="1"/>
</workbook>
</file>

<file path=xl/sharedStrings.xml><?xml version="1.0" encoding="utf-8"?>
<sst xmlns="http://schemas.openxmlformats.org/spreadsheetml/2006/main" count="1343" uniqueCount="331">
  <si>
    <t>Nazwa jednostki - zadania</t>
  </si>
  <si>
    <t>Klasyfikacja budżetowa</t>
  </si>
  <si>
    <t>Plan po zmianach</t>
  </si>
  <si>
    <t>Realizacja</t>
  </si>
  <si>
    <t>% realizacji</t>
  </si>
  <si>
    <t>Dział</t>
  </si>
  <si>
    <t>Rozdział</t>
  </si>
  <si>
    <t>Paragraf</t>
  </si>
  <si>
    <t>Rolnictwo i łowiectwo</t>
  </si>
  <si>
    <t>010</t>
  </si>
  <si>
    <t>Prace geodezyjno - urządzeniowe na potrzeby rolnictwa</t>
  </si>
  <si>
    <t>01005</t>
  </si>
  <si>
    <t>Zakup usług pozostałych</t>
  </si>
  <si>
    <t>4300</t>
  </si>
  <si>
    <t>Leśnictwo</t>
  </si>
  <si>
    <t>020</t>
  </si>
  <si>
    <t>Gospodarka leśna</t>
  </si>
  <si>
    <t>02001</t>
  </si>
  <si>
    <t>Różne wydatki na rzecz osób fizycznych</t>
  </si>
  <si>
    <t>3030</t>
  </si>
  <si>
    <t>Nadzór nad gospodarką leśną</t>
  </si>
  <si>
    <t>02002</t>
  </si>
  <si>
    <t>Transport i łączność</t>
  </si>
  <si>
    <t>600</t>
  </si>
  <si>
    <t>Drogi publiczne powiatowe</t>
  </si>
  <si>
    <t>60014</t>
  </si>
  <si>
    <t>Wydatki osobowe niezaliczane do wynagrodzeń</t>
  </si>
  <si>
    <t>3020</t>
  </si>
  <si>
    <t>Wynagrodzenia osobowe pracowników</t>
  </si>
  <si>
    <t>4010</t>
  </si>
  <si>
    <t>Dodatkowe wynagrodzenie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</si>
  <si>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</si>
  <si>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</si>
  <si>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</si>
  <si>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</si>
  <si>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</si>
  <si>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</si>
  <si>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</si>
  <si>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materiałów i wyposażenia</t>
  </si>
  <si>
    <t>4210</t>
  </si>
  <si>
    <t>Zakup energii</t>
  </si>
  <si>
    <t>4260</t>
  </si>
  <si>
    <t>Zakup usług remontowych</t>
  </si>
  <si>
    <t>4270</t>
  </si>
  <si>
    <t>Opłaty za usługi internetowe</t>
  </si>
  <si>
    <t>4350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</si>
  <si>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</si>
  <si>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</si>
  <si>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</si>
  <si>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</si>
  <si>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krajowe</t>
  </si>
  <si>
    <t>4410</t>
  </si>
  <si>
    <t>Różne opłaty i składki</t>
  </si>
  <si>
    <t>4430</t>
  </si>
  <si>
    <t>Odpisy na zakładowy fundusz świadczeń socjalnych</t>
  </si>
  <si>
    <t>4440</t>
  </si>
  <si>
    <t>Podatek od nieruchomości</t>
  </si>
  <si>
    <t>4480</t>
  </si>
  <si>
    <t>Opłaty na rzecz budżetów j.s.t.</t>
  </si>
  <si>
    <t>Pozostałe podatki na rzecz budżetów j.s.t.</t>
  </si>
  <si>
    <t>4520</t>
  </si>
  <si>
    <t>Szkolenia pracowników nie będących członkami korpusu słuzby cywilnej</t>
  </si>
  <si>
    <t>4700</t>
  </si>
  <si>
    <t>Zakup materiałów papierniczych do sprzętu drukarskiego i urządzeń kserograficznych</t>
  </si>
  <si>
    <t>4740</t>
  </si>
  <si>
    <t>Zakup akcesoriów komputerowych w tym programów i licencji</t>
  </si>
  <si>
    <t>4750</t>
  </si>
  <si>
    <t xml:space="preserve">Dotacje celowe przekazane gminie na zadania bieżace realizowane na podstawie porozumień /umów/ między j.s.t. </t>
  </si>
  <si>
    <t>2310</t>
  </si>
  <si>
    <t>6050</t>
  </si>
  <si>
    <t>Turystyka</t>
  </si>
  <si>
    <t>630</t>
  </si>
  <si>
    <t>Zadania w zakresie upowszechniania turystyki</t>
  </si>
  <si>
    <t>63003</t>
  </si>
  <si>
    <t xml:space="preserve">Gospodarka mieszkaniowa </t>
  </si>
  <si>
    <t>700</t>
  </si>
  <si>
    <t>Gospodarka gruntami i nieruchomościami</t>
  </si>
  <si>
    <t>70005</t>
  </si>
  <si>
    <t>Kary i odszkodowania wypłacane na rzecz osób fizycznych</t>
  </si>
  <si>
    <t>4590</t>
  </si>
  <si>
    <t>Koszty postępowania sądowego i prokuratorskiego</t>
  </si>
  <si>
    <t>4610</t>
  </si>
  <si>
    <t>Działalność usługowa</t>
  </si>
  <si>
    <t>710</t>
  </si>
  <si>
    <t>Prace geodezyjne i kartograficzne  /nieinwestycyjne/</t>
  </si>
  <si>
    <t>71013</t>
  </si>
  <si>
    <t>Opracowania geodezyjne i kartograficzne</t>
  </si>
  <si>
    <t>71014</t>
  </si>
  <si>
    <t>Nadzór budowlany</t>
  </si>
  <si>
    <t>71015</t>
  </si>
  <si>
    <t>Wynagrodzenia osobowe członków korpusu służby cywilnej</t>
  </si>
  <si>
    <t>4020</t>
  </si>
  <si>
    <t>Wydatki na zakupy inwestycyjne j.b.</t>
  </si>
  <si>
    <t>6060</t>
  </si>
  <si>
    <t>Administracja publiczna</t>
  </si>
  <si>
    <t>750</t>
  </si>
  <si>
    <t>Urzędy wojewódzkie</t>
  </si>
  <si>
    <t>75011</t>
  </si>
  <si>
    <t>Składki na ubezp.społeczne</t>
  </si>
  <si>
    <t>Odpisy na ZFŚS</t>
  </si>
  <si>
    <t>Rady powiatów</t>
  </si>
  <si>
    <t>75019</t>
  </si>
  <si>
    <t>Starostwa powiatowe</t>
  </si>
  <si>
    <t>75020</t>
  </si>
  <si>
    <t>Wpłaty na PFRON</t>
  </si>
  <si>
    <t>4140</t>
  </si>
  <si>
    <t>Zakup usług zdrowotnych</t>
  </si>
  <si>
    <t>4280</t>
  </si>
  <si>
    <t>Zakup usług obejmujących tłumaczenia</t>
  </si>
  <si>
    <t>4380</t>
  </si>
  <si>
    <t>4500</t>
  </si>
  <si>
    <t>Komisje poborowe</t>
  </si>
  <si>
    <t>75045</t>
  </si>
  <si>
    <t>Promocja jednostek samorządu terytorialnego</t>
  </si>
  <si>
    <t>75075</t>
  </si>
  <si>
    <t>75411</t>
  </si>
  <si>
    <t>Wydatki osobowe niezaliczone do uposażeń wypłacane żołnierzom i funkcjonariuszom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</si>
  <si>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</si>
  <si>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</si>
  <si>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</si>
  <si>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Równoważniki pieniężne i ekwiwalenty dla żołnierzy i funkcjonariuszy</t>
  </si>
  <si>
    <t>Zakup środków żywności</t>
  </si>
  <si>
    <t>4230</t>
  </si>
  <si>
    <t>Zakup pomocy naukowych, dydaktycznych i książek</t>
  </si>
  <si>
    <t>4240</t>
  </si>
  <si>
    <t>Obrona cywilna</t>
  </si>
  <si>
    <t>75414</t>
  </si>
  <si>
    <t>Obsługa długu publicznego</t>
  </si>
  <si>
    <t>757</t>
  </si>
  <si>
    <t>75702</t>
  </si>
  <si>
    <t>Odsetki i dyskonto od krajowych skarbowych papierów wartościowych oraz krajowych pożyczek i kredytów</t>
  </si>
  <si>
    <t>8070</t>
  </si>
  <si>
    <t>Oświata i wychowanie</t>
  </si>
  <si>
    <t>801</t>
  </si>
  <si>
    <t>Szkoły podstawowe specjalne</t>
  </si>
  <si>
    <t>80102</t>
  </si>
  <si>
    <t>4220</t>
  </si>
  <si>
    <t>Gimnazja specjalne</t>
  </si>
  <si>
    <t>80111</t>
  </si>
  <si>
    <t>Licea Ogólnokształcące</t>
  </si>
  <si>
    <t>80120</t>
  </si>
  <si>
    <t>Dotacja podmiotowa z budżetu dla niepublicznej jednostki systemu oświaty</t>
  </si>
  <si>
    <t>Wynageodzenia bezosobowe</t>
  </si>
  <si>
    <t>4219</t>
  </si>
  <si>
    <t>Zakup usług dostępu do sieci Internet</t>
  </si>
  <si>
    <t>Szkoły zawodowe</t>
  </si>
  <si>
    <t>80130</t>
  </si>
  <si>
    <t xml:space="preserve">Szkoły zawodowe </t>
  </si>
  <si>
    <t xml:space="preserve">Szkoły zawodowe specjalne </t>
  </si>
  <si>
    <t>80134</t>
  </si>
  <si>
    <t xml:space="preserve">Ośrodki szkolenia, dokształcania i doskonalenia kadr </t>
  </si>
  <si>
    <t>80142</t>
  </si>
  <si>
    <t>Pozostała działalność</t>
  </si>
  <si>
    <t>80195</t>
  </si>
  <si>
    <t xml:space="preserve">Szkolnictwo wyższe </t>
  </si>
  <si>
    <t>803</t>
  </si>
  <si>
    <t>Ochrona zdrowia</t>
  </si>
  <si>
    <t>851</t>
  </si>
  <si>
    <t>Szpitale ogólne</t>
  </si>
  <si>
    <t>85111</t>
  </si>
  <si>
    <t>Dotacje celowe z budżetu na finansowanie lub dofinansowanie kosztów realizacji inwestycji i zakupów inwestycyjnych innych jednostek sektora finansów publicznych</t>
  </si>
  <si>
    <t>6220</t>
  </si>
  <si>
    <t>85156</t>
  </si>
  <si>
    <t>Składki na ubezpieczenia zdrowotne</t>
  </si>
  <si>
    <t>4130</t>
  </si>
  <si>
    <t>85195</t>
  </si>
  <si>
    <t>Dotacja celowa z budżetu na finansowanie lub dofinansowanie zadań zleconych do realizacji stowarzyszeniom</t>
  </si>
  <si>
    <t>2820</t>
  </si>
  <si>
    <t>Pomoc społeczna</t>
  </si>
  <si>
    <t>852</t>
  </si>
  <si>
    <t xml:space="preserve">Placówki opiekuńczo - wychowawcze </t>
  </si>
  <si>
    <t>85201</t>
  </si>
  <si>
    <t>Dotacje celowe przekazane dla powiatu na zadania bieżące realizowane na podstawie porozumień (umów) miedzy j.s.t.</t>
  </si>
  <si>
    <t>2320</t>
  </si>
  <si>
    <t>Świadczenia społeczne</t>
  </si>
  <si>
    <t>3110</t>
  </si>
  <si>
    <t>Domy pomocy społecznej</t>
  </si>
  <si>
    <t>85202</t>
  </si>
  <si>
    <t xml:space="preserve">Ośrodki wsparcia </t>
  </si>
  <si>
    <t>85203</t>
  </si>
  <si>
    <t>Jednostki specjalistycznego poradnictwa, mieszkania chronione i ośrodki interwencji kryzysowej</t>
  </si>
  <si>
    <t>85220</t>
  </si>
  <si>
    <t xml:space="preserve">Rodziny zastępcze </t>
  </si>
  <si>
    <t>85204</t>
  </si>
  <si>
    <t>Dotacje celowe przekazane gminie na zadania bieżące realizowane na podstawie porozumień (umów) miedzy j.s.t.</t>
  </si>
  <si>
    <t>Powiatowe centra pomocy rodzinie</t>
  </si>
  <si>
    <t>85218</t>
  </si>
  <si>
    <t>Pozostałe zadania w zakresie polityki społecznej</t>
  </si>
  <si>
    <t>853</t>
  </si>
  <si>
    <t>85321</t>
  </si>
  <si>
    <t>Wydatki na zakupy inwestycyjne jednostek budżetowych</t>
  </si>
  <si>
    <t>Państwowy Fundusz Rehabilitacji Osób Niepełnosprawnych</t>
  </si>
  <si>
    <t>85324</t>
  </si>
  <si>
    <t>Powiatowe urzędy pracy</t>
  </si>
  <si>
    <t>85333</t>
  </si>
  <si>
    <t>4018</t>
  </si>
  <si>
    <t>4019</t>
  </si>
  <si>
    <t>4118</t>
  </si>
  <si>
    <t>4119</t>
  </si>
  <si>
    <t>4128</t>
  </si>
  <si>
    <t>4129</t>
  </si>
  <si>
    <t>4178</t>
  </si>
  <si>
    <t>4308</t>
  </si>
  <si>
    <t>4400</t>
  </si>
  <si>
    <t>Szkolenie pracowników nie będących członkami korpusu służby cywilnej</t>
  </si>
  <si>
    <t>Edukacyjna opieka wychowawcza</t>
  </si>
  <si>
    <t>854</t>
  </si>
  <si>
    <t>Specjalne ośrodki szkolno - wychowawcze</t>
  </si>
  <si>
    <t>85403</t>
  </si>
  <si>
    <t>Poradnie psychologiczno - pedagogiczne w tym poradnie specjalistyczne</t>
  </si>
  <si>
    <t>85406</t>
  </si>
  <si>
    <t>Internaty i bursy szkolne</t>
  </si>
  <si>
    <t>85410</t>
  </si>
  <si>
    <t>Pomoc materialna dla uczniów</t>
  </si>
  <si>
    <t>85415</t>
  </si>
  <si>
    <t>Stypendia dla uczniów</t>
  </si>
  <si>
    <t>3240</t>
  </si>
  <si>
    <t>85495</t>
  </si>
  <si>
    <t xml:space="preserve">Odpisy na ZFŚS </t>
  </si>
  <si>
    <t>Kultura i ochrona dziedzictwa narodowego</t>
  </si>
  <si>
    <t>921</t>
  </si>
  <si>
    <t>Domy i ośrodki kultury, świetlice i kluby</t>
  </si>
  <si>
    <t>92109</t>
  </si>
  <si>
    <t>Muzea</t>
  </si>
  <si>
    <t>92118</t>
  </si>
  <si>
    <t>Pozostałe zadania w zakresie kultury</t>
  </si>
  <si>
    <t>92105</t>
  </si>
  <si>
    <t>Kultura fizyczna i sport</t>
  </si>
  <si>
    <t>926</t>
  </si>
  <si>
    <t>Obiekty sportowe</t>
  </si>
  <si>
    <t>92601</t>
  </si>
  <si>
    <t>Zadania w zakresie kultury fizycznej i sportu</t>
  </si>
  <si>
    <t>92605</t>
  </si>
  <si>
    <t>Różne rozliczenia</t>
  </si>
  <si>
    <t>758</t>
  </si>
  <si>
    <t>Rezerwy ogólne i celowe</t>
  </si>
  <si>
    <t>75818</t>
  </si>
  <si>
    <t>4810</t>
  </si>
  <si>
    <t>Ogółem wydatki</t>
  </si>
  <si>
    <t>Zarząd Powiatu Mławskiego</t>
  </si>
  <si>
    <t>75095</t>
  </si>
  <si>
    <t>3040</t>
  </si>
  <si>
    <t>80146</t>
  </si>
  <si>
    <t>3250</t>
  </si>
  <si>
    <t>Nagrody o charakterze szczególnym niezaliczone do wynagrodzeń</t>
  </si>
  <si>
    <t>Odpisy na Zakładowy Fundusz Świadczeń Socjalnych</t>
  </si>
  <si>
    <t>Stypendia różne</t>
  </si>
  <si>
    <t>Dokształcanie i doskonalenie nauczycieli</t>
  </si>
  <si>
    <t>Dotacje celowe z budżetu na finansowanie lub dofinansowanie zadań zleconych do realizacji stowarzyszeniom</t>
  </si>
  <si>
    <t>Opłaty na rzecz budżetów jednostek samorządu terytorialnego</t>
  </si>
  <si>
    <t>Wydatki inwestycyjne jednostek budżetowych</t>
  </si>
  <si>
    <t>Zakup usługi dostępu do sieci Internet</t>
  </si>
  <si>
    <t>Komendy powiatowe Państwowej Straży Pożarnej</t>
  </si>
  <si>
    <t xml:space="preserve">Zakup leków, materiałów medycznych i produktów biobójczych </t>
  </si>
  <si>
    <t>Obsługa papierów wartościowych, kredytów i pożyczek jednostek samorządu terytorialnego</t>
  </si>
  <si>
    <t>Zakup leków i materiałów medycznych i produktów biobójczych</t>
  </si>
  <si>
    <t>Dotacje celowe przekazane dla powiatu na zadania bieżące realizowane na podstawie porozumień (umów) miedzy jednostkami samorządu terytorialnego</t>
  </si>
  <si>
    <t xml:space="preserve">Składki na ubezpieczenia zdrowotne oraz świadczenia dla osób nieobjętych obowiązkiem ubezpieczenia zdrowotnego </t>
  </si>
  <si>
    <t>Zakup usług dostepu do sieci Internet</t>
  </si>
  <si>
    <t>Składki na ubezieczenia społeczne</t>
  </si>
  <si>
    <t>Zespoły do spraw orzekania o niepełnosprawności</t>
  </si>
  <si>
    <t>Opłaty za administrowanie i czynsze za budynki, lokale i pomieszczenia garażowe</t>
  </si>
  <si>
    <t>Pozostałe podatki na rzecz budżetów jednostek samorządu terytorialnego</t>
  </si>
  <si>
    <t>1. Włodzimierz Wojnarowski............................</t>
  </si>
  <si>
    <t>2. Barbara Gutowska.......................................</t>
  </si>
  <si>
    <t>3. Kazimierz Boćkowski...................................</t>
  </si>
  <si>
    <t>4. Józef Kanowski...........................................</t>
  </si>
  <si>
    <t>5. Ireneusz Andrzej Józefski.............................</t>
  </si>
  <si>
    <t>6058</t>
  </si>
  <si>
    <t>6059</t>
  </si>
  <si>
    <t>Bezpieczeństwo publiczne i ochrona przeciwpożarowa</t>
  </si>
  <si>
    <t>754</t>
  </si>
  <si>
    <t>Szkolenia pracowników niebędących członkami korpusu służby cywilnej</t>
  </si>
  <si>
    <t>Zarządzanie kryzysowe</t>
  </si>
  <si>
    <t>75421</t>
  </si>
  <si>
    <t>Opłata z tytułu zakupu usług telekomunikacyjnych telefonii stacjonarnej</t>
  </si>
  <si>
    <t>4179</t>
  </si>
  <si>
    <t>4309</t>
  </si>
  <si>
    <t>4749</t>
  </si>
  <si>
    <t>4759</t>
  </si>
  <si>
    <t>Ośrodki adopcyjno-opiekuńcze</t>
  </si>
  <si>
    <t>Dotacje celowe przekazane dla powiatu na zadania bieżące realizowane na podstawie porozumień (umów) między jednostkami samorządu terytorialnego</t>
  </si>
  <si>
    <t>Plan na 2009 rok</t>
  </si>
  <si>
    <t>75404</t>
  </si>
  <si>
    <t>Komendy wojewódzkie Policji</t>
  </si>
  <si>
    <t>6170</t>
  </si>
  <si>
    <t>Wpłaty jednostek na fundusz cenowy na finansowanie i dofinansowanie zadań inwestycyjnych</t>
  </si>
  <si>
    <t>4550</t>
  </si>
  <si>
    <t xml:space="preserve">Szkolenia członków korpusu służby cywilnej </t>
  </si>
  <si>
    <t xml:space="preserve">Zakup materiałów i wyposażenia </t>
  </si>
  <si>
    <t xml:space="preserve">Rezerwy </t>
  </si>
  <si>
    <t>Przedszkola Specjalne</t>
  </si>
  <si>
    <t>80105</t>
  </si>
  <si>
    <t>Wydatki osobowe niezaliczone do wynagrodzeń</t>
  </si>
  <si>
    <t>4218</t>
  </si>
  <si>
    <t>Zakup materiałów i wyposżenia</t>
  </si>
  <si>
    <t>4268</t>
  </si>
  <si>
    <t>4748</t>
  </si>
  <si>
    <t>4758</t>
  </si>
  <si>
    <t>80395</t>
  </si>
  <si>
    <t>Dotacja celowa z budżetu dla pozostałych jednostek zaliczanych do sektora finansów publicznych</t>
  </si>
  <si>
    <t>2800</t>
  </si>
  <si>
    <t>85395</t>
  </si>
  <si>
    <t>Wczesne wspomaganie rozwoju dziecka</t>
  </si>
  <si>
    <t>85404</t>
  </si>
  <si>
    <t>4248</t>
  </si>
  <si>
    <t>6068</t>
  </si>
  <si>
    <t>6069</t>
  </si>
  <si>
    <t>Uposażenia i świadczenia pieniężne wypłacane przez okres roku żołnierzom i funkcjonariuszom zwolnionym ze służby</t>
  </si>
  <si>
    <t>3118</t>
  </si>
  <si>
    <t>3119</t>
  </si>
  <si>
    <t>4418</t>
  </si>
  <si>
    <t>4708</t>
  </si>
  <si>
    <t>85226</t>
  </si>
  <si>
    <t>Wydatki budżetu powiatu mławskiego za  2009 rok</t>
  </si>
  <si>
    <t>4580</t>
  </si>
  <si>
    <t>Pozostałe odsetki</t>
  </si>
  <si>
    <t>3000</t>
  </si>
  <si>
    <t>4249</t>
  </si>
  <si>
    <t>4048</t>
  </si>
  <si>
    <t>8550</t>
  </si>
  <si>
    <t>Różne rozliczenia finansowe</t>
  </si>
  <si>
    <t>85295</t>
  </si>
  <si>
    <t>2918</t>
  </si>
  <si>
    <t>2919</t>
  </si>
  <si>
    <t>Zwrot dotacji wykorzystanych niezgodnie z przeznaczeniem lub pobranych w nadmiernej wysokości</t>
  </si>
  <si>
    <t>4568</t>
  </si>
  <si>
    <t>4569</t>
  </si>
  <si>
    <t>Odsetki od dotacji wykorzystanych niezgodnie z przeznaczeniem lub pobranych w nadmiernej wysokości</t>
  </si>
  <si>
    <t>Szkolenia pracowników nie będących członkami korpusu służby cywilnej</t>
  </si>
  <si>
    <t>Wpłaty jednostek na fundusz celowy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</si>
</sst>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</numFmts>
  <fonts count="41">
    <font>
      <sz val="10"/>
      <name val="Arial CE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CE"/>
      <family val="0"/>
    </font>
    <font>
      <b/>
      <sz val="14"/>
      <color indexed="8"/>
      <name val="Arial CE"/>
      <family val="2"/>
    </font>
    <font>
      <sz val="11"/>
      <color indexed="8"/>
      <name val="Arial CE"/>
      <family val="2"/>
    </font>
    <font>
      <b/>
      <i/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1"/>
      <color indexed="8"/>
      <name val="Arial CE"/>
      <family val="2"/>
    </font>
    <font>
      <sz val="12"/>
      <color indexed="8"/>
      <name val="Arial CE"/>
      <family val="2"/>
    </font>
    <font>
      <i/>
      <sz val="11"/>
      <color indexed="8"/>
      <name val="Arial CE"/>
      <family val="2"/>
    </font>
    <font>
      <i/>
      <sz val="10"/>
      <color indexed="8"/>
      <name val="Arial CE"/>
      <family val="2"/>
    </font>
    <font>
      <sz val="11"/>
      <name val="Arial CE"/>
      <family val="2"/>
    </font>
    <font>
      <sz val="10"/>
      <color indexed="8"/>
      <name val="Arial"/>
      <family val="0"/>
    </font>
    <font>
      <i/>
      <sz val="12"/>
      <color indexed="8"/>
      <name val="Arial CE"/>
      <family val="2"/>
    </font>
    <font>
      <b/>
      <i/>
      <sz val="11"/>
      <color indexed="8"/>
      <name val="Arial CE"/>
      <family val="2"/>
    </font>
    <font>
      <sz val="11"/>
      <name val="Arial"/>
      <family val="0"/>
    </font>
    <font>
      <b/>
      <i/>
      <u val="single"/>
      <sz val="10"/>
      <color indexed="8"/>
      <name val="Arial CE"/>
      <family val="2"/>
    </font>
    <font>
      <b/>
      <i/>
      <sz val="11.5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b/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225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4" fillId="0" borderId="10" xfId="52" applyFont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49" fontId="7" fillId="0" borderId="10" xfId="52" applyNumberFormat="1" applyFont="1" applyBorder="1">
      <alignment/>
      <protection/>
    </xf>
    <xf numFmtId="49" fontId="7" fillId="0" borderId="10" xfId="52" applyNumberFormat="1" applyFont="1" applyBorder="1" applyAlignment="1">
      <alignment horizontal="center"/>
      <protection/>
    </xf>
    <xf numFmtId="49" fontId="4" fillId="0" borderId="10" xfId="52" applyNumberFormat="1" applyFont="1" applyBorder="1">
      <alignment/>
      <protection/>
    </xf>
    <xf numFmtId="49" fontId="4" fillId="0" borderId="10" xfId="52" applyNumberFormat="1" applyFont="1" applyBorder="1" applyAlignment="1">
      <alignment horizontal="center"/>
      <protection/>
    </xf>
    <xf numFmtId="4" fontId="0" fillId="0" borderId="10" xfId="0" applyNumberFormat="1" applyBorder="1" applyAlignment="1">
      <alignment/>
    </xf>
    <xf numFmtId="49" fontId="8" fillId="0" borderId="10" xfId="52" applyNumberFormat="1" applyFont="1" applyBorder="1" applyAlignment="1">
      <alignment horizontal="center"/>
      <protection/>
    </xf>
    <xf numFmtId="4" fontId="9" fillId="0" borderId="10" xfId="52" applyNumberFormat="1" applyFont="1" applyBorder="1" applyAlignment="1">
      <alignment horizontal="right"/>
      <protection/>
    </xf>
    <xf numFmtId="49" fontId="4" fillId="0" borderId="10" xfId="52" applyNumberFormat="1" applyFont="1" applyBorder="1" applyAlignment="1">
      <alignment horizontal="left"/>
      <protection/>
    </xf>
    <xf numFmtId="4" fontId="0" fillId="0" borderId="10" xfId="52" applyNumberFormat="1" applyFont="1" applyBorder="1" applyAlignment="1">
      <alignment horizontal="right"/>
      <protection/>
    </xf>
    <xf numFmtId="49" fontId="8" fillId="0" borderId="10" xfId="52" applyNumberFormat="1" applyFont="1" applyBorder="1" applyAlignment="1">
      <alignment horizontal="left"/>
      <protection/>
    </xf>
    <xf numFmtId="49" fontId="6" fillId="0" borderId="10" xfId="52" applyNumberFormat="1" applyFont="1" applyBorder="1" applyAlignment="1">
      <alignment horizontal="center"/>
      <protection/>
    </xf>
    <xf numFmtId="49" fontId="4" fillId="0" borderId="10" xfId="52" applyNumberFormat="1" applyFont="1" applyBorder="1" applyAlignment="1">
      <alignment horizontal="center"/>
      <protection/>
    </xf>
    <xf numFmtId="4" fontId="0" fillId="0" borderId="10" xfId="52" applyNumberFormat="1" applyFont="1" applyBorder="1" applyAlignment="1">
      <alignment horizontal="right"/>
      <protection/>
    </xf>
    <xf numFmtId="4" fontId="0" fillId="0" borderId="10" xfId="52" applyNumberFormat="1" applyFont="1" applyBorder="1" applyAlignment="1">
      <alignment horizontal="right"/>
      <protection/>
    </xf>
    <xf numFmtId="49" fontId="7" fillId="0" borderId="10" xfId="52" applyNumberFormat="1" applyFont="1" applyBorder="1" applyAlignment="1">
      <alignment horizontal="left"/>
      <protection/>
    </xf>
    <xf numFmtId="49" fontId="8" fillId="0" borderId="10" xfId="52" applyNumberFormat="1" applyFont="1" applyBorder="1">
      <alignment/>
      <protection/>
    </xf>
    <xf numFmtId="49" fontId="4" fillId="0" borderId="10" xfId="0" applyNumberFormat="1" applyFont="1" applyBorder="1" applyAlignment="1">
      <alignment horizontal="center"/>
    </xf>
    <xf numFmtId="49" fontId="7" fillId="0" borderId="10" xfId="52" applyNumberFormat="1" applyFont="1" applyBorder="1" applyAlignment="1">
      <alignment wrapText="1"/>
      <protection/>
    </xf>
    <xf numFmtId="49" fontId="4" fillId="0" borderId="10" xfId="52" applyNumberFormat="1" applyFont="1" applyBorder="1" applyAlignment="1">
      <alignment horizontal="center"/>
      <protection/>
    </xf>
    <xf numFmtId="4" fontId="9" fillId="0" borderId="10" xfId="52" applyNumberFormat="1" applyFont="1" applyBorder="1" applyAlignment="1">
      <alignment horizontal="right"/>
      <protection/>
    </xf>
    <xf numFmtId="4" fontId="0" fillId="0" borderId="10" xfId="52" applyNumberFormat="1" applyFont="1" applyBorder="1" applyAlignment="1">
      <alignment horizontal="right"/>
      <protection/>
    </xf>
    <xf numFmtId="4" fontId="9" fillId="0" borderId="10" xfId="52" applyNumberFormat="1" applyFont="1" applyBorder="1">
      <alignment/>
      <protection/>
    </xf>
    <xf numFmtId="4" fontId="0" fillId="0" borderId="10" xfId="52" applyNumberFormat="1" applyFont="1" applyBorder="1">
      <alignment/>
      <protection/>
    </xf>
    <xf numFmtId="4" fontId="0" fillId="0" borderId="10" xfId="52" applyNumberFormat="1" applyFont="1" applyBorder="1">
      <alignment/>
      <protection/>
    </xf>
    <xf numFmtId="49" fontId="11" fillId="0" borderId="10" xfId="52" applyNumberFormat="1" applyFont="1" applyBorder="1" applyAlignment="1">
      <alignment horizontal="center"/>
      <protection/>
    </xf>
    <xf numFmtId="49" fontId="4" fillId="0" borderId="10" xfId="0" applyNumberFormat="1" applyFont="1" applyBorder="1" applyAlignment="1">
      <alignment horizontal="center"/>
    </xf>
    <xf numFmtId="4" fontId="9" fillId="0" borderId="10" xfId="52" applyNumberFormat="1" applyFont="1" applyBorder="1">
      <alignment/>
      <protection/>
    </xf>
    <xf numFmtId="49" fontId="7" fillId="0" borderId="10" xfId="52" applyNumberFormat="1" applyFont="1" applyBorder="1" applyAlignment="1">
      <alignment horizontal="left" wrapText="1"/>
      <protection/>
    </xf>
    <xf numFmtId="4" fontId="10" fillId="0" borderId="10" xfId="52" applyNumberFormat="1" applyFont="1" applyBorder="1">
      <alignment/>
      <protection/>
    </xf>
    <xf numFmtId="49" fontId="12" fillId="0" borderId="10" xfId="52" applyNumberFormat="1" applyFont="1" applyBorder="1">
      <alignment/>
      <protection/>
    </xf>
    <xf numFmtId="49" fontId="11" fillId="0" borderId="10" xfId="52" applyNumberFormat="1" applyFont="1" applyBorder="1" applyAlignment="1">
      <alignment horizontal="center"/>
      <protection/>
    </xf>
    <xf numFmtId="49" fontId="6" fillId="0" borderId="10" xfId="52" applyNumberFormat="1" applyFont="1" applyBorder="1">
      <alignment/>
      <protection/>
    </xf>
    <xf numFmtId="4" fontId="0" fillId="0" borderId="10" xfId="52" applyNumberFormat="1" applyFont="1" applyBorder="1">
      <alignment/>
      <protection/>
    </xf>
    <xf numFmtId="4" fontId="9" fillId="0" borderId="10" xfId="52" applyNumberFormat="1" applyFont="1" applyBorder="1">
      <alignment/>
      <protection/>
    </xf>
    <xf numFmtId="49" fontId="4" fillId="0" borderId="10" xfId="52" applyNumberFormat="1" applyFont="1" applyBorder="1" applyAlignment="1">
      <alignment horizontal="center"/>
      <protection/>
    </xf>
    <xf numFmtId="49" fontId="13" fillId="0" borderId="10" xfId="52" applyNumberFormat="1" applyFont="1" applyBorder="1" applyAlignment="1">
      <alignment horizontal="center"/>
      <protection/>
    </xf>
    <xf numFmtId="49" fontId="14" fillId="0" borderId="10" xfId="52" applyNumberFormat="1" applyFont="1" applyBorder="1" applyAlignment="1">
      <alignment horizontal="center"/>
      <protection/>
    </xf>
    <xf numFmtId="49" fontId="4" fillId="0" borderId="10" xfId="0" applyNumberFormat="1" applyFont="1" applyBorder="1" applyAlignment="1">
      <alignment horizontal="center"/>
    </xf>
    <xf numFmtId="4" fontId="0" fillId="0" borderId="10" xfId="52" applyNumberFormat="1" applyFont="1" applyFill="1" applyBorder="1">
      <alignment/>
      <protection/>
    </xf>
    <xf numFmtId="4" fontId="15" fillId="0" borderId="10" xfId="52" applyNumberFormat="1" applyFont="1" applyBorder="1">
      <alignment/>
      <protection/>
    </xf>
    <xf numFmtId="0" fontId="2" fillId="0" borderId="0" xfId="52">
      <alignment/>
      <protection/>
    </xf>
    <xf numFmtId="0" fontId="16" fillId="0" borderId="0" xfId="52" applyFont="1">
      <alignment/>
      <protection/>
    </xf>
    <xf numFmtId="0" fontId="2" fillId="0" borderId="0" xfId="52" applyFont="1">
      <alignment/>
      <protection/>
    </xf>
    <xf numFmtId="4" fontId="15" fillId="0" borderId="10" xfId="52" applyNumberFormat="1" applyFont="1" applyBorder="1" applyAlignment="1">
      <alignment horizontal="right"/>
      <protection/>
    </xf>
    <xf numFmtId="4" fontId="0" fillId="0" borderId="11" xfId="52" applyNumberFormat="1" applyFont="1" applyFill="1" applyBorder="1" applyAlignment="1">
      <alignment horizontal="right"/>
      <protection/>
    </xf>
    <xf numFmtId="4" fontId="9" fillId="0" borderId="10" xfId="52" applyNumberFormat="1" applyFont="1" applyBorder="1" applyAlignment="1">
      <alignment horizontal="right"/>
      <protection/>
    </xf>
    <xf numFmtId="4" fontId="0" fillId="0" borderId="10" xfId="52" applyNumberFormat="1" applyFont="1" applyBorder="1" applyAlignment="1">
      <alignment horizontal="right"/>
      <protection/>
    </xf>
    <xf numFmtId="4" fontId="0" fillId="0" borderId="0" xfId="0" applyNumberFormat="1" applyFont="1" applyAlignment="1">
      <alignment/>
    </xf>
    <xf numFmtId="4" fontId="15" fillId="0" borderId="10" xfId="52" applyNumberFormat="1" applyFont="1" applyBorder="1">
      <alignment/>
      <protection/>
    </xf>
    <xf numFmtId="4" fontId="0" fillId="0" borderId="10" xfId="52" applyNumberFormat="1" applyFont="1" applyBorder="1">
      <alignment/>
      <protection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52" applyNumberFormat="1" applyFont="1" applyBorder="1">
      <alignment/>
      <protection/>
    </xf>
    <xf numFmtId="49" fontId="4" fillId="0" borderId="10" xfId="52" applyNumberFormat="1" applyFont="1" applyBorder="1" applyAlignment="1">
      <alignment horizontal="center" wrapText="1"/>
      <protection/>
    </xf>
    <xf numFmtId="4" fontId="0" fillId="0" borderId="11" xfId="52" applyNumberFormat="1" applyFont="1" applyFill="1" applyBorder="1">
      <alignment/>
      <protection/>
    </xf>
    <xf numFmtId="4" fontId="0" fillId="0" borderId="10" xfId="0" applyNumberFormat="1" applyFont="1" applyBorder="1" applyAlignment="1">
      <alignment/>
    </xf>
    <xf numFmtId="49" fontId="11" fillId="0" borderId="10" xfId="52" applyNumberFormat="1" applyFont="1" applyBorder="1" applyAlignment="1">
      <alignment horizontal="left"/>
      <protection/>
    </xf>
    <xf numFmtId="4" fontId="0" fillId="0" borderId="10" xfId="0" applyNumberFormat="1" applyFont="1" applyBorder="1" applyAlignment="1">
      <alignment/>
    </xf>
    <xf numFmtId="4" fontId="10" fillId="0" borderId="10" xfId="52" applyNumberFormat="1" applyFont="1" applyBorder="1" applyAlignment="1">
      <alignment horizontal="right"/>
      <protection/>
    </xf>
    <xf numFmtId="4" fontId="9" fillId="0" borderId="10" xfId="0" applyNumberFormat="1" applyFont="1" applyBorder="1" applyAlignment="1">
      <alignment/>
    </xf>
    <xf numFmtId="4" fontId="10" fillId="0" borderId="10" xfId="52" applyNumberFormat="1" applyFont="1" applyBorder="1">
      <alignment/>
      <protection/>
    </xf>
    <xf numFmtId="49" fontId="7" fillId="0" borderId="10" xfId="52" applyNumberFormat="1" applyFont="1" applyBorder="1" applyAlignment="1">
      <alignment wrapText="1"/>
      <protection/>
    </xf>
    <xf numFmtId="49" fontId="7" fillId="0" borderId="10" xfId="52" applyNumberFormat="1" applyFont="1" applyBorder="1" applyAlignment="1">
      <alignment horizontal="center" wrapText="1"/>
      <protection/>
    </xf>
    <xf numFmtId="49" fontId="7" fillId="0" borderId="10" xfId="52" applyNumberFormat="1" applyFont="1" applyBorder="1">
      <alignment/>
      <protection/>
    </xf>
    <xf numFmtId="49" fontId="17" fillId="0" borderId="10" xfId="52" applyNumberFormat="1" applyFont="1" applyBorder="1">
      <alignment/>
      <protection/>
    </xf>
    <xf numFmtId="4" fontId="10" fillId="0" borderId="10" xfId="0" applyNumberFormat="1" applyFont="1" applyBorder="1" applyAlignment="1">
      <alignment/>
    </xf>
    <xf numFmtId="49" fontId="7" fillId="0" borderId="10" xfId="52" applyNumberFormat="1" applyFont="1" applyBorder="1" applyAlignment="1">
      <alignment horizontal="center"/>
      <protection/>
    </xf>
    <xf numFmtId="49" fontId="14" fillId="0" borderId="10" xfId="52" applyNumberFormat="1" applyFont="1" applyBorder="1" applyAlignment="1">
      <alignment horizontal="center"/>
      <protection/>
    </xf>
    <xf numFmtId="49" fontId="17" fillId="0" borderId="10" xfId="52" applyNumberFormat="1" applyFont="1" applyBorder="1" applyAlignment="1">
      <alignment horizontal="center"/>
      <protection/>
    </xf>
    <xf numFmtId="49" fontId="7" fillId="0" borderId="10" xfId="52" applyNumberFormat="1" applyFont="1" applyBorder="1" applyAlignment="1">
      <alignment horizontal="left"/>
      <protection/>
    </xf>
    <xf numFmtId="49" fontId="17" fillId="0" borderId="10" xfId="52" applyNumberFormat="1" applyFont="1" applyBorder="1" applyAlignment="1">
      <alignment horizontal="left"/>
      <protection/>
    </xf>
    <xf numFmtId="49" fontId="18" fillId="0" borderId="10" xfId="52" applyNumberFormat="1" applyFont="1" applyBorder="1" applyAlignment="1">
      <alignment horizontal="left"/>
      <protection/>
    </xf>
    <xf numFmtId="49" fontId="7" fillId="0" borderId="10" xfId="52" applyNumberFormat="1" applyFont="1" applyBorder="1" applyAlignment="1">
      <alignment horizontal="left" wrapText="1"/>
      <protection/>
    </xf>
    <xf numFmtId="49" fontId="6" fillId="0" borderId="10" xfId="52" applyNumberFormat="1" applyFont="1" applyBorder="1" applyAlignment="1">
      <alignment horizontal="center"/>
      <protection/>
    </xf>
    <xf numFmtId="4" fontId="15" fillId="0" borderId="10" xfId="0" applyNumberFormat="1" applyFont="1" applyBorder="1" applyAlignment="1">
      <alignment/>
    </xf>
    <xf numFmtId="49" fontId="14" fillId="0" borderId="10" xfId="52" applyNumberFormat="1" applyFont="1" applyBorder="1" applyAlignment="1">
      <alignment horizontal="left"/>
      <protection/>
    </xf>
    <xf numFmtId="49" fontId="11" fillId="0" borderId="10" xfId="52" applyNumberFormat="1" applyFont="1" applyBorder="1" applyAlignment="1">
      <alignment horizontal="center" wrapText="1"/>
      <protection/>
    </xf>
    <xf numFmtId="49" fontId="6" fillId="0" borderId="10" xfId="0" applyNumberFormat="1" applyFont="1" applyBorder="1" applyAlignment="1">
      <alignment horizontal="center"/>
    </xf>
    <xf numFmtId="0" fontId="19" fillId="0" borderId="10" xfId="52" applyFont="1" applyBorder="1">
      <alignment/>
      <protection/>
    </xf>
    <xf numFmtId="0" fontId="15" fillId="0" borderId="10" xfId="0" applyFont="1" applyBorder="1" applyAlignment="1">
      <alignment/>
    </xf>
    <xf numFmtId="49" fontId="11" fillId="0" borderId="10" xfId="52" applyNumberFormat="1" applyFont="1" applyBorder="1">
      <alignment/>
      <protection/>
    </xf>
    <xf numFmtId="4" fontId="0" fillId="0" borderId="10" xfId="0" applyNumberFormat="1" applyFont="1" applyFill="1" applyBorder="1" applyAlignment="1">
      <alignment/>
    </xf>
    <xf numFmtId="0" fontId="8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4" fontId="0" fillId="0" borderId="10" xfId="52" applyNumberFormat="1" applyFont="1" applyFill="1" applyBorder="1" applyAlignment="1">
      <alignment horizontal="right"/>
      <protection/>
    </xf>
    <xf numFmtId="4" fontId="0" fillId="0" borderId="10" xfId="52" applyNumberFormat="1" applyFont="1" applyFill="1" applyBorder="1">
      <alignment/>
      <protection/>
    </xf>
    <xf numFmtId="4" fontId="0" fillId="0" borderId="10" xfId="52" applyNumberFormat="1" applyFont="1" applyFill="1" applyBorder="1" applyAlignment="1">
      <alignment horizontal="right"/>
      <protection/>
    </xf>
    <xf numFmtId="4" fontId="4" fillId="0" borderId="10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2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0" fillId="0" borderId="10" xfId="52" applyNumberFormat="1" applyFont="1" applyBorder="1" applyAlignment="1">
      <alignment horizontal="right"/>
      <protection/>
    </xf>
    <xf numFmtId="4" fontId="0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49" fontId="4" fillId="0" borderId="12" xfId="52" applyNumberFormat="1" applyFont="1" applyBorder="1" applyAlignment="1">
      <alignment horizontal="left" wrapText="1"/>
      <protection/>
    </xf>
    <xf numFmtId="49" fontId="4" fillId="0" borderId="10" xfId="52" applyNumberFormat="1" applyFont="1" applyBorder="1" applyAlignment="1">
      <alignment horizontal="left" wrapText="1"/>
      <protection/>
    </xf>
    <xf numFmtId="49" fontId="4" fillId="0" borderId="10" xfId="52" applyNumberFormat="1" applyFont="1" applyBorder="1" applyAlignment="1">
      <alignment wrapText="1"/>
      <protection/>
    </xf>
    <xf numFmtId="49" fontId="11" fillId="0" borderId="10" xfId="52" applyNumberFormat="1" applyFont="1" applyBorder="1">
      <alignment/>
      <protection/>
    </xf>
    <xf numFmtId="49" fontId="11" fillId="0" borderId="10" xfId="52" applyNumberFormat="1" applyFont="1" applyBorder="1" applyAlignment="1">
      <alignment wrapText="1"/>
      <protection/>
    </xf>
    <xf numFmtId="49" fontId="7" fillId="0" borderId="13" xfId="52" applyNumberFormat="1" applyFont="1" applyBorder="1" applyAlignment="1">
      <alignment horizontal="left" wrapText="1"/>
      <protection/>
    </xf>
    <xf numFmtId="49" fontId="11" fillId="0" borderId="12" xfId="52" applyNumberFormat="1" applyFont="1" applyBorder="1" applyAlignment="1">
      <alignment horizontal="left" wrapText="1"/>
      <protection/>
    </xf>
    <xf numFmtId="4" fontId="10" fillId="0" borderId="10" xfId="52" applyNumberFormat="1" applyFont="1" applyBorder="1">
      <alignment/>
      <protection/>
    </xf>
    <xf numFmtId="49" fontId="11" fillId="0" borderId="10" xfId="52" applyNumberFormat="1" applyFont="1" applyBorder="1" applyAlignment="1">
      <alignment horizontal="left" wrapText="1"/>
      <protection/>
    </xf>
    <xf numFmtId="49" fontId="11" fillId="0" borderId="10" xfId="52" applyNumberFormat="1" applyFont="1" applyBorder="1" applyAlignment="1">
      <alignment horizontal="center"/>
      <protection/>
    </xf>
    <xf numFmtId="49" fontId="7" fillId="0" borderId="10" xfId="52" applyNumberFormat="1" applyFont="1" applyBorder="1" applyAlignment="1">
      <alignment horizontal="left" wrapText="1"/>
      <protection/>
    </xf>
    <xf numFmtId="4" fontId="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1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9" fillId="0" borderId="10" xfId="52" applyNumberFormat="1" applyFont="1" applyFill="1" applyBorder="1">
      <alignment/>
      <protection/>
    </xf>
    <xf numFmtId="49" fontId="11" fillId="0" borderId="10" xfId="52" applyNumberFormat="1" applyFont="1" applyBorder="1" applyAlignment="1">
      <alignment horizontal="center" wrapText="1"/>
      <protection/>
    </xf>
    <xf numFmtId="49" fontId="4" fillId="0" borderId="14" xfId="52" applyNumberFormat="1" applyFont="1" applyBorder="1" applyAlignment="1">
      <alignment horizontal="left" wrapText="1"/>
      <protection/>
    </xf>
    <xf numFmtId="49" fontId="4" fillId="0" borderId="12" xfId="52" applyNumberFormat="1" applyFont="1" applyBorder="1" applyAlignment="1">
      <alignment horizontal="left" wrapText="1"/>
      <protection/>
    </xf>
    <xf numFmtId="49" fontId="11" fillId="0" borderId="13" xfId="52" applyNumberFormat="1" applyFont="1" applyBorder="1" applyAlignment="1">
      <alignment horizontal="left" wrapText="1"/>
      <protection/>
    </xf>
    <xf numFmtId="49" fontId="11" fillId="0" borderId="14" xfId="52" applyNumberFormat="1" applyFont="1" applyBorder="1" applyAlignment="1">
      <alignment horizontal="left" wrapText="1"/>
      <protection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" fontId="39" fillId="0" borderId="10" xfId="52" applyNumberFormat="1" applyFont="1" applyBorder="1">
      <alignment/>
      <protection/>
    </xf>
    <xf numFmtId="4" fontId="39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49" fontId="14" fillId="0" borderId="10" xfId="52" applyNumberFormat="1" applyFont="1" applyBorder="1" applyAlignment="1">
      <alignment horizontal="center"/>
      <protection/>
    </xf>
    <xf numFmtId="0" fontId="0" fillId="0" borderId="12" xfId="0" applyBorder="1" applyAlignment="1">
      <alignment horizontal="left"/>
    </xf>
    <xf numFmtId="49" fontId="4" fillId="0" borderId="13" xfId="52" applyNumberFormat="1" applyFont="1" applyBorder="1" applyAlignment="1">
      <alignment horizontal="left" wrapText="1"/>
      <protection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4" fillId="0" borderId="13" xfId="52" applyNumberFormat="1" applyFont="1" applyBorder="1" applyAlignment="1">
      <alignment horizontal="left" wrapText="1"/>
      <protection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49" fontId="4" fillId="0" borderId="13" xfId="52" applyNumberFormat="1" applyFont="1" applyBorder="1" applyAlignment="1">
      <alignment horizontal="left" wrapText="1"/>
      <protection/>
    </xf>
    <xf numFmtId="49" fontId="4" fillId="0" borderId="14" xfId="52" applyNumberFormat="1" applyFont="1" applyBorder="1" applyAlignment="1">
      <alignment horizontal="left" wrapText="1"/>
      <protection/>
    </xf>
    <xf numFmtId="49" fontId="4" fillId="0" borderId="12" xfId="52" applyNumberFormat="1" applyFont="1" applyBorder="1" applyAlignment="1">
      <alignment horizontal="left" wrapText="1"/>
      <protection/>
    </xf>
    <xf numFmtId="49" fontId="4" fillId="0" borderId="13" xfId="52" applyNumberFormat="1" applyFont="1" applyBorder="1" applyAlignment="1">
      <alignment horizontal="left" wrapText="1"/>
      <protection/>
    </xf>
    <xf numFmtId="49" fontId="4" fillId="0" borderId="13" xfId="52" applyNumberFormat="1" applyFont="1" applyBorder="1" applyAlignment="1">
      <alignment horizontal="left"/>
      <protection/>
    </xf>
    <xf numFmtId="49" fontId="4" fillId="0" borderId="14" xfId="52" applyNumberFormat="1" applyFont="1" applyBorder="1" applyAlignment="1">
      <alignment horizontal="left"/>
      <protection/>
    </xf>
    <xf numFmtId="49" fontId="4" fillId="0" borderId="12" xfId="52" applyNumberFormat="1" applyFont="1" applyBorder="1" applyAlignment="1">
      <alignment horizontal="left"/>
      <protection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49" fontId="4" fillId="0" borderId="14" xfId="52" applyNumberFormat="1" applyFont="1" applyBorder="1" applyAlignment="1">
      <alignment horizontal="left" wrapText="1"/>
      <protection/>
    </xf>
    <xf numFmtId="49" fontId="4" fillId="0" borderId="12" xfId="52" applyNumberFormat="1" applyFont="1" applyBorder="1" applyAlignment="1">
      <alignment horizontal="left" wrapText="1"/>
      <protection/>
    </xf>
    <xf numFmtId="49" fontId="4" fillId="0" borderId="10" xfId="52" applyNumberFormat="1" applyFont="1" applyBorder="1" applyAlignment="1">
      <alignment horizontal="left"/>
      <protection/>
    </xf>
    <xf numFmtId="0" fontId="4" fillId="0" borderId="13" xfId="52" applyNumberFormat="1" applyFont="1" applyBorder="1" applyAlignment="1">
      <alignment horizontal="left" wrapText="1"/>
      <protection/>
    </xf>
    <xf numFmtId="49" fontId="8" fillId="0" borderId="13" xfId="52" applyNumberFormat="1" applyFont="1" applyBorder="1" applyAlignment="1">
      <alignment horizontal="left" wrapText="1"/>
      <protection/>
    </xf>
    <xf numFmtId="0" fontId="40" fillId="0" borderId="14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/>
    </xf>
    <xf numFmtId="49" fontId="4" fillId="0" borderId="10" xfId="52" applyNumberFormat="1" applyFont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49" fontId="4" fillId="0" borderId="10" xfId="52" applyNumberFormat="1" applyFont="1" applyBorder="1" applyAlignment="1">
      <alignment horizontal="left" wrapText="1"/>
      <protection/>
    </xf>
    <xf numFmtId="49" fontId="4" fillId="0" borderId="14" xfId="52" applyNumberFormat="1" applyFont="1" applyBorder="1" applyAlignment="1">
      <alignment horizontal="left" wrapText="1"/>
      <protection/>
    </xf>
    <xf numFmtId="49" fontId="4" fillId="0" borderId="12" xfId="52" applyNumberFormat="1" applyFont="1" applyBorder="1" applyAlignment="1">
      <alignment horizontal="left" wrapText="1"/>
      <protection/>
    </xf>
    <xf numFmtId="0" fontId="0" fillId="0" borderId="14" xfId="0" applyBorder="1" applyAlignment="1">
      <alignment horizontal="left"/>
    </xf>
    <xf numFmtId="0" fontId="4" fillId="0" borderId="14" xfId="52" applyNumberFormat="1" applyFont="1" applyBorder="1" applyAlignment="1">
      <alignment horizontal="left" wrapText="1"/>
      <protection/>
    </xf>
    <xf numFmtId="0" fontId="4" fillId="0" borderId="12" xfId="52" applyNumberFormat="1" applyFont="1" applyBorder="1" applyAlignment="1">
      <alignment horizontal="left" wrapText="1"/>
      <protection/>
    </xf>
    <xf numFmtId="0" fontId="4" fillId="0" borderId="13" xfId="52" applyNumberFormat="1" applyFont="1" applyBorder="1" applyAlignment="1">
      <alignment horizontal="left" wrapText="1"/>
      <protection/>
    </xf>
    <xf numFmtId="0" fontId="4" fillId="0" borderId="14" xfId="52" applyNumberFormat="1" applyFont="1" applyBorder="1" applyAlignment="1">
      <alignment horizontal="left" wrapText="1"/>
      <protection/>
    </xf>
    <xf numFmtId="0" fontId="4" fillId="0" borderId="12" xfId="52" applyNumberFormat="1" applyFont="1" applyBorder="1" applyAlignment="1">
      <alignment horizontal="left" wrapText="1"/>
      <protection/>
    </xf>
    <xf numFmtId="49" fontId="4" fillId="0" borderId="13" xfId="52" applyNumberFormat="1" applyFont="1" applyBorder="1" applyAlignment="1">
      <alignment horizontal="left"/>
      <protection/>
    </xf>
    <xf numFmtId="49" fontId="4" fillId="0" borderId="14" xfId="52" applyNumberFormat="1" applyFont="1" applyBorder="1" applyAlignment="1">
      <alignment horizontal="left"/>
      <protection/>
    </xf>
    <xf numFmtId="49" fontId="4" fillId="0" borderId="12" xfId="52" applyNumberFormat="1" applyFont="1" applyBorder="1" applyAlignment="1">
      <alignment horizontal="left"/>
      <protection/>
    </xf>
    <xf numFmtId="49" fontId="8" fillId="0" borderId="10" xfId="52" applyNumberFormat="1" applyFont="1" applyBorder="1" applyAlignment="1">
      <alignment horizontal="left" wrapText="1"/>
      <protection/>
    </xf>
    <xf numFmtId="49" fontId="4" fillId="0" borderId="10" xfId="0" applyNumberFormat="1" applyFont="1" applyBorder="1" applyAlignment="1">
      <alignment horizontal="left" wrapText="1"/>
    </xf>
    <xf numFmtId="49" fontId="4" fillId="0" borderId="10" xfId="52" applyNumberFormat="1" applyFont="1" applyBorder="1" applyAlignment="1">
      <alignment horizontal="left"/>
      <protection/>
    </xf>
    <xf numFmtId="49" fontId="11" fillId="0" borderId="10" xfId="52" applyNumberFormat="1" applyFont="1" applyBorder="1" applyAlignment="1">
      <alignment horizontal="left" wrapText="1"/>
      <protection/>
    </xf>
    <xf numFmtId="49" fontId="6" fillId="0" borderId="12" xfId="52" applyNumberFormat="1" applyFont="1" applyBorder="1" applyAlignment="1">
      <alignment horizontal="left" wrapText="1"/>
      <protection/>
    </xf>
    <xf numFmtId="0" fontId="4" fillId="0" borderId="10" xfId="52" applyNumberFormat="1" applyFont="1" applyBorder="1" applyAlignment="1">
      <alignment horizontal="left" wrapText="1"/>
      <protection/>
    </xf>
    <xf numFmtId="49" fontId="11" fillId="0" borderId="10" xfId="52" applyNumberFormat="1" applyFont="1" applyBorder="1" applyAlignment="1">
      <alignment horizontal="left"/>
      <protection/>
    </xf>
    <xf numFmtId="49" fontId="4" fillId="0" borderId="13" xfId="52" applyNumberFormat="1" applyFont="1" applyBorder="1" applyAlignment="1">
      <alignment horizontal="left"/>
      <protection/>
    </xf>
    <xf numFmtId="49" fontId="4" fillId="0" borderId="14" xfId="52" applyNumberFormat="1" applyFont="1" applyBorder="1" applyAlignment="1">
      <alignment horizontal="left"/>
      <protection/>
    </xf>
    <xf numFmtId="49" fontId="4" fillId="0" borderId="12" xfId="52" applyNumberFormat="1" applyFont="1" applyBorder="1" applyAlignment="1">
      <alignment horizontal="left"/>
      <protection/>
    </xf>
    <xf numFmtId="49" fontId="4" fillId="0" borderId="10" xfId="0" applyNumberFormat="1" applyFont="1" applyBorder="1" applyAlignment="1">
      <alignment horizontal="left" wrapText="1"/>
    </xf>
    <xf numFmtId="49" fontId="11" fillId="0" borderId="10" xfId="52" applyNumberFormat="1" applyFont="1" applyBorder="1" applyAlignment="1">
      <alignment horizontal="left"/>
      <protection/>
    </xf>
    <xf numFmtId="49" fontId="4" fillId="0" borderId="1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4" fontId="4" fillId="0" borderId="13" xfId="61" applyFont="1" applyBorder="1" applyAlignment="1">
      <alignment horizontal="left" wrapText="1"/>
    </xf>
    <xf numFmtId="44" fontId="4" fillId="0" borderId="14" xfId="61" applyFont="1" applyBorder="1" applyAlignment="1">
      <alignment horizontal="left" wrapText="1"/>
    </xf>
    <xf numFmtId="44" fontId="4" fillId="0" borderId="12" xfId="6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8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15" xfId="0" applyNumberFormat="1" applyFont="1" applyBorder="1" applyAlignment="1" applyProtection="1">
      <alignment horizontal="center" vertical="center" wrapText="1"/>
      <protection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6" xfId="0" applyNumberFormat="1" applyFont="1" applyBorder="1" applyAlignment="1" applyProtection="1">
      <alignment horizontal="center" vertical="center" wrapText="1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49" fontId="11" fillId="0" borderId="10" xfId="52" applyNumberFormat="1" applyFont="1" applyBorder="1" applyAlignment="1">
      <alignment horizontal="left" wrapText="1"/>
      <protection/>
    </xf>
    <xf numFmtId="49" fontId="11" fillId="0" borderId="13" xfId="52" applyNumberFormat="1" applyFont="1" applyBorder="1" applyAlignment="1">
      <alignment horizontal="left" wrapText="1"/>
      <protection/>
    </xf>
    <xf numFmtId="49" fontId="11" fillId="0" borderId="12" xfId="52" applyNumberFormat="1" applyFont="1" applyBorder="1" applyAlignment="1">
      <alignment horizontal="left" wrapText="1"/>
      <protection/>
    </xf>
    <xf numFmtId="0" fontId="4" fillId="0" borderId="10" xfId="52" applyNumberFormat="1" applyFont="1" applyBorder="1" applyAlignment="1">
      <alignment horizontal="left" wrapText="1"/>
      <protection/>
    </xf>
    <xf numFmtId="49" fontId="8" fillId="0" borderId="10" xfId="52" applyNumberFormat="1" applyFont="1" applyBorder="1" applyAlignment="1">
      <alignment horizontal="left"/>
      <protection/>
    </xf>
    <xf numFmtId="49" fontId="4" fillId="0" borderId="10" xfId="52" applyNumberFormat="1" applyFont="1" applyBorder="1" applyAlignment="1">
      <alignment horizontal="left"/>
      <protection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49" fontId="18" fillId="0" borderId="10" xfId="52" applyNumberFormat="1" applyFont="1" applyBorder="1" applyAlignment="1">
      <alignment horizontal="left"/>
      <protection/>
    </xf>
    <xf numFmtId="49" fontId="4" fillId="0" borderId="10" xfId="52" applyNumberFormat="1" applyFont="1" applyBorder="1">
      <alignment/>
      <protection/>
    </xf>
    <xf numFmtId="49" fontId="4" fillId="0" borderId="10" xfId="52" applyNumberFormat="1" applyFont="1" applyBorder="1" applyAlignment="1">
      <alignment horizontal="left" wrapText="1"/>
      <protection/>
    </xf>
    <xf numFmtId="49" fontId="4" fillId="0" borderId="10" xfId="52" applyNumberFormat="1" applyFont="1" applyBorder="1" applyAlignment="1">
      <alignment wrapText="1"/>
      <protection/>
    </xf>
    <xf numFmtId="49" fontId="11" fillId="0" borderId="13" xfId="0" applyNumberFormat="1" applyFont="1" applyBorder="1" applyAlignment="1">
      <alignment horizontal="left" wrapText="1"/>
    </xf>
    <xf numFmtId="49" fontId="11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left" wrapText="1"/>
    </xf>
    <xf numFmtId="0" fontId="4" fillId="0" borderId="10" xfId="52" applyNumberFormat="1" applyFont="1" applyBorder="1" applyAlignment="1">
      <alignment horizontal="left" wrapText="1"/>
      <protection/>
    </xf>
    <xf numFmtId="0" fontId="4" fillId="0" borderId="10" xfId="52" applyFont="1" applyBorder="1" applyAlignment="1">
      <alignment horizontal="left"/>
      <protection/>
    </xf>
    <xf numFmtId="49" fontId="11" fillId="0" borderId="10" xfId="52" applyNumberFormat="1" applyFont="1" applyBorder="1" applyAlignment="1">
      <alignment horizontal="left" wrapText="1"/>
      <protection/>
    </xf>
    <xf numFmtId="49" fontId="11" fillId="0" borderId="12" xfId="52" applyNumberFormat="1" applyFont="1" applyBorder="1" applyAlignment="1">
      <alignment horizontal="left" wrapText="1"/>
      <protection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49" fontId="4" fillId="0" borderId="13" xfId="52" applyNumberFormat="1" applyFont="1" applyFill="1" applyBorder="1" applyAlignment="1">
      <alignment horizontal="left" wrapText="1"/>
      <protection/>
    </xf>
    <xf numFmtId="49" fontId="4" fillId="0" borderId="14" xfId="52" applyNumberFormat="1" applyFont="1" applyFill="1" applyBorder="1" applyAlignment="1">
      <alignment horizontal="left" wrapText="1"/>
      <protection/>
    </xf>
    <xf numFmtId="49" fontId="4" fillId="0" borderId="12" xfId="52" applyNumberFormat="1" applyFont="1" applyFill="1" applyBorder="1" applyAlignment="1">
      <alignment horizontal="left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8"/>
  <sheetViews>
    <sheetView tabSelected="1" zoomScalePageLayoutView="0" workbookViewId="0" topLeftCell="A1">
      <selection activeCell="A1" sqref="A1:H697"/>
    </sheetView>
  </sheetViews>
  <sheetFormatPr defaultColWidth="9.00390625" defaultRowHeight="12.75"/>
  <cols>
    <col min="1" max="1" width="38.875" style="0" customWidth="1"/>
    <col min="2" max="2" width="8.25390625" style="0" customWidth="1"/>
    <col min="3" max="3" width="11.00390625" style="0" customWidth="1"/>
    <col min="4" max="4" width="9.375" style="0" customWidth="1"/>
    <col min="5" max="5" width="18.125" style="0" customWidth="1"/>
    <col min="6" max="6" width="19.25390625" style="0" customWidth="1"/>
    <col min="7" max="7" width="18.875" style="0" customWidth="1"/>
    <col min="8" max="8" width="13.00390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8">
      <c r="A2" s="101" t="s">
        <v>314</v>
      </c>
      <c r="B2" s="102"/>
      <c r="C2" s="102"/>
      <c r="D2" s="102"/>
      <c r="E2" s="102"/>
      <c r="F2" s="102"/>
    </row>
    <row r="3" spans="1:6" ht="9" customHeight="1">
      <c r="A3" s="2"/>
      <c r="B3" s="1"/>
      <c r="C3" s="1"/>
      <c r="D3" s="1"/>
      <c r="E3" s="1"/>
      <c r="F3" s="1"/>
    </row>
    <row r="4" spans="1:6" ht="9.75" customHeight="1">
      <c r="A4" s="2"/>
      <c r="B4" s="1"/>
      <c r="C4" s="1"/>
      <c r="D4" s="1"/>
      <c r="E4" s="1"/>
      <c r="F4" s="1"/>
    </row>
    <row r="5" spans="1:8" ht="32.25" customHeight="1">
      <c r="A5" s="196" t="s">
        <v>0</v>
      </c>
      <c r="B5" s="196" t="s">
        <v>1</v>
      </c>
      <c r="C5" s="196"/>
      <c r="D5" s="196"/>
      <c r="E5" s="194" t="s">
        <v>282</v>
      </c>
      <c r="F5" s="194" t="s">
        <v>2</v>
      </c>
      <c r="G5" s="192" t="s">
        <v>3</v>
      </c>
      <c r="H5" s="194" t="s">
        <v>4</v>
      </c>
    </row>
    <row r="6" spans="1:8" ht="30.75" customHeight="1">
      <c r="A6" s="196"/>
      <c r="B6" s="89" t="s">
        <v>5</v>
      </c>
      <c r="C6" s="89" t="s">
        <v>6</v>
      </c>
      <c r="D6" s="90" t="s">
        <v>7</v>
      </c>
      <c r="E6" s="194"/>
      <c r="F6" s="195"/>
      <c r="G6" s="193"/>
      <c r="H6" s="195"/>
    </row>
    <row r="7" spans="1:8" ht="15.7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4">
        <v>7</v>
      </c>
      <c r="H7" s="4">
        <v>8</v>
      </c>
    </row>
    <row r="8" spans="1:8" ht="26.25" customHeight="1">
      <c r="A8" s="5" t="s">
        <v>8</v>
      </c>
      <c r="B8" s="6" t="s">
        <v>9</v>
      </c>
      <c r="C8" s="7"/>
      <c r="D8" s="8"/>
      <c r="E8" s="65">
        <f>SUM(E9)</f>
        <v>227000</v>
      </c>
      <c r="F8" s="65">
        <f>F9</f>
        <v>254000</v>
      </c>
      <c r="G8" s="72">
        <f>G9</f>
        <v>253469.06</v>
      </c>
      <c r="H8" s="72">
        <f aca="true" t="shared" si="0" ref="H8:H13">G8/F8*100</f>
        <v>99.79096850393701</v>
      </c>
    </row>
    <row r="9" spans="1:8" ht="30.75" customHeight="1">
      <c r="A9" s="176" t="s">
        <v>10</v>
      </c>
      <c r="B9" s="176"/>
      <c r="C9" s="35" t="s">
        <v>11</v>
      </c>
      <c r="D9" s="80"/>
      <c r="E9" s="24">
        <f>SUM(E10)</f>
        <v>227000</v>
      </c>
      <c r="F9" s="24">
        <f>F10</f>
        <v>254000</v>
      </c>
      <c r="G9" s="24">
        <f>G10</f>
        <v>253469.06</v>
      </c>
      <c r="H9" s="66">
        <f t="shared" si="0"/>
        <v>99.79096850393701</v>
      </c>
    </row>
    <row r="10" spans="1:8" ht="18.75" customHeight="1">
      <c r="A10" s="153" t="s">
        <v>12</v>
      </c>
      <c r="B10" s="153"/>
      <c r="C10" s="153"/>
      <c r="D10" s="8" t="s">
        <v>13</v>
      </c>
      <c r="E10" s="17">
        <v>227000</v>
      </c>
      <c r="F10" s="13">
        <v>254000</v>
      </c>
      <c r="G10" s="9">
        <v>253469.06</v>
      </c>
      <c r="H10" s="9">
        <f t="shared" si="0"/>
        <v>99.79096850393701</v>
      </c>
    </row>
    <row r="11" spans="1:8" ht="16.5" customHeight="1">
      <c r="A11" s="5" t="s">
        <v>14</v>
      </c>
      <c r="B11" s="6" t="s">
        <v>15</v>
      </c>
      <c r="C11" s="7"/>
      <c r="D11" s="8"/>
      <c r="E11" s="65">
        <f>E12+E15</f>
        <v>374979.96</v>
      </c>
      <c r="F11" s="65">
        <f>F12+F15</f>
        <v>450796.75</v>
      </c>
      <c r="G11" s="72">
        <f>G12+G15</f>
        <v>435604</v>
      </c>
      <c r="H11" s="72">
        <f t="shared" si="0"/>
        <v>96.62980045885425</v>
      </c>
    </row>
    <row r="12" spans="1:8" ht="17.25" customHeight="1">
      <c r="A12" s="184" t="s">
        <v>16</v>
      </c>
      <c r="B12" s="184"/>
      <c r="C12" s="35" t="s">
        <v>17</v>
      </c>
      <c r="D12" s="80"/>
      <c r="E12" s="24">
        <f>SUM(E13)</f>
        <v>274979.96</v>
      </c>
      <c r="F12" s="24">
        <f>SUM(F13:F14)</f>
        <v>307408.05</v>
      </c>
      <c r="G12" s="57">
        <f>G13+G14</f>
        <v>292235.58999999997</v>
      </c>
      <c r="H12" s="66">
        <f t="shared" si="0"/>
        <v>95.06439079913488</v>
      </c>
    </row>
    <row r="13" spans="1:8" ht="16.5" customHeight="1">
      <c r="A13" s="175" t="s">
        <v>18</v>
      </c>
      <c r="B13" s="175"/>
      <c r="C13" s="175"/>
      <c r="D13" s="16" t="s">
        <v>19</v>
      </c>
      <c r="E13" s="17">
        <v>274979.96</v>
      </c>
      <c r="F13" s="48">
        <v>287408.05</v>
      </c>
      <c r="G13" s="9">
        <v>287408.05</v>
      </c>
      <c r="H13" s="9">
        <f t="shared" si="0"/>
        <v>100</v>
      </c>
    </row>
    <row r="14" spans="1:8" ht="16.5" customHeight="1">
      <c r="A14" s="153" t="s">
        <v>12</v>
      </c>
      <c r="B14" s="153"/>
      <c r="C14" s="153"/>
      <c r="D14" s="16" t="s">
        <v>13</v>
      </c>
      <c r="E14" s="17"/>
      <c r="F14" s="48">
        <v>20000</v>
      </c>
      <c r="G14" s="9">
        <v>4827.54</v>
      </c>
      <c r="H14" s="9"/>
    </row>
    <row r="15" spans="1:8" ht="19.5" customHeight="1">
      <c r="A15" s="184" t="s">
        <v>20</v>
      </c>
      <c r="B15" s="184"/>
      <c r="C15" s="35" t="s">
        <v>21</v>
      </c>
      <c r="D15" s="80"/>
      <c r="E15" s="24">
        <f>SUM(E16:E16)</f>
        <v>100000</v>
      </c>
      <c r="F15" s="24">
        <f>SUM(F16:F17)</f>
        <v>143388.7</v>
      </c>
      <c r="G15" s="24">
        <f>SUM(G16:G17)</f>
        <v>143368.41</v>
      </c>
      <c r="H15" s="24">
        <f>SUM(H16:H16)</f>
        <v>100</v>
      </c>
    </row>
    <row r="16" spans="1:8" ht="16.5" customHeight="1">
      <c r="A16" s="153" t="s">
        <v>12</v>
      </c>
      <c r="B16" s="153"/>
      <c r="C16" s="153"/>
      <c r="D16" s="8" t="s">
        <v>13</v>
      </c>
      <c r="E16" s="17">
        <v>100000</v>
      </c>
      <c r="F16" s="18">
        <v>143238.7</v>
      </c>
      <c r="G16" s="9">
        <v>143238.7</v>
      </c>
      <c r="H16" s="9">
        <f aca="true" t="shared" si="1" ref="H16:H48">G16/F16*100</f>
        <v>100</v>
      </c>
    </row>
    <row r="17" spans="1:8" ht="16.5" customHeight="1">
      <c r="A17" s="208" t="s">
        <v>80</v>
      </c>
      <c r="B17" s="208"/>
      <c r="C17" s="208"/>
      <c r="D17" s="8" t="s">
        <v>81</v>
      </c>
      <c r="E17" s="17"/>
      <c r="F17" s="18">
        <v>150</v>
      </c>
      <c r="G17" s="9">
        <v>129.71</v>
      </c>
      <c r="H17" s="9">
        <f t="shared" si="1"/>
        <v>86.47333333333333</v>
      </c>
    </row>
    <row r="18" spans="1:8" ht="21.75" customHeight="1">
      <c r="A18" s="19" t="s">
        <v>22</v>
      </c>
      <c r="B18" s="6" t="s">
        <v>23</v>
      </c>
      <c r="C18" s="8"/>
      <c r="D18" s="20"/>
      <c r="E18" s="65">
        <f>SUM(E19)</f>
        <v>9480446.79</v>
      </c>
      <c r="F18" s="65">
        <f>F19</f>
        <v>7970517.28</v>
      </c>
      <c r="G18" s="72">
        <f>G19</f>
        <v>5618575.3900000015</v>
      </c>
      <c r="H18" s="72">
        <f t="shared" si="1"/>
        <v>70.49197928594167</v>
      </c>
    </row>
    <row r="19" spans="1:8" ht="21" customHeight="1">
      <c r="A19" s="184" t="s">
        <v>24</v>
      </c>
      <c r="B19" s="184"/>
      <c r="C19" s="35" t="s">
        <v>25</v>
      </c>
      <c r="D19" s="87"/>
      <c r="E19" s="24">
        <f>SUM(E20:E46)</f>
        <v>9480446.79</v>
      </c>
      <c r="F19" s="24">
        <f>SUM(F20:F46)</f>
        <v>7970517.28</v>
      </c>
      <c r="G19" s="24">
        <f>SUM(G20:G46)</f>
        <v>5618575.3900000015</v>
      </c>
      <c r="H19" s="66">
        <f t="shared" si="1"/>
        <v>70.49197928594167</v>
      </c>
    </row>
    <row r="20" spans="1:8" ht="27" customHeight="1">
      <c r="A20" s="145" t="s">
        <v>67</v>
      </c>
      <c r="B20" s="123"/>
      <c r="C20" s="124"/>
      <c r="D20" s="8" t="s">
        <v>68</v>
      </c>
      <c r="E20" s="13">
        <v>500000</v>
      </c>
      <c r="F20" s="49">
        <v>500000</v>
      </c>
      <c r="G20" s="9">
        <v>499999.99</v>
      </c>
      <c r="H20" s="9">
        <f t="shared" si="1"/>
        <v>99.999998</v>
      </c>
    </row>
    <row r="21" spans="1:8" ht="17.25" customHeight="1">
      <c r="A21" s="202" t="s">
        <v>26</v>
      </c>
      <c r="B21" s="202"/>
      <c r="C21" s="202"/>
      <c r="D21" s="23" t="s">
        <v>27</v>
      </c>
      <c r="E21" s="17">
        <v>10300</v>
      </c>
      <c r="F21" s="17">
        <v>11300</v>
      </c>
      <c r="G21" s="64">
        <v>11076.21</v>
      </c>
      <c r="H21" s="64">
        <f t="shared" si="1"/>
        <v>98.01955752212389</v>
      </c>
    </row>
    <row r="22" spans="1:8" ht="16.5" customHeight="1">
      <c r="A22" s="202" t="s">
        <v>28</v>
      </c>
      <c r="B22" s="202"/>
      <c r="C22" s="202"/>
      <c r="D22" s="23" t="s">
        <v>29</v>
      </c>
      <c r="E22" s="17">
        <v>530620</v>
      </c>
      <c r="F22" s="17">
        <v>513944</v>
      </c>
      <c r="G22" s="64">
        <v>513943.5</v>
      </c>
      <c r="H22" s="64">
        <f t="shared" si="1"/>
        <v>99.99990271313605</v>
      </c>
    </row>
    <row r="23" spans="1:8" ht="15.75" customHeight="1">
      <c r="A23" s="202" t="s">
        <v>30</v>
      </c>
      <c r="B23" s="202"/>
      <c r="C23" s="202"/>
      <c r="D23" s="23" t="s">
        <v>31</v>
      </c>
      <c r="E23" s="17">
        <v>33600</v>
      </c>
      <c r="F23" s="17">
        <v>30276</v>
      </c>
      <c r="G23" s="64">
        <v>30276</v>
      </c>
      <c r="H23" s="64">
        <f t="shared" si="1"/>
        <v>100</v>
      </c>
    </row>
    <row r="24" spans="1:8" ht="15" customHeight="1">
      <c r="A24" s="202" t="s">
        <v>32</v>
      </c>
      <c r="B24" s="202"/>
      <c r="C24" s="202"/>
      <c r="D24" s="23" t="s">
        <v>33</v>
      </c>
      <c r="E24" s="17">
        <v>89770</v>
      </c>
      <c r="F24" s="17">
        <v>86770</v>
      </c>
      <c r="G24" s="64">
        <v>86702.53</v>
      </c>
      <c r="H24" s="64">
        <f t="shared" si="1"/>
        <v>99.92224271061426</v>
      </c>
    </row>
    <row r="25" spans="1:8" ht="16.5" customHeight="1">
      <c r="A25" s="202" t="s">
        <v>34</v>
      </c>
      <c r="B25" s="202"/>
      <c r="C25" s="202"/>
      <c r="D25" s="23" t="s">
        <v>35</v>
      </c>
      <c r="E25" s="17">
        <v>13526</v>
      </c>
      <c r="F25" s="17">
        <v>13526</v>
      </c>
      <c r="G25" s="64">
        <v>13183.31</v>
      </c>
      <c r="H25" s="64">
        <f t="shared" si="1"/>
        <v>97.46643501404702</v>
      </c>
    </row>
    <row r="26" spans="1:8" ht="15.75" customHeight="1">
      <c r="A26" s="202" t="s">
        <v>36</v>
      </c>
      <c r="B26" s="202"/>
      <c r="C26" s="202"/>
      <c r="D26" s="23" t="s">
        <v>37</v>
      </c>
      <c r="E26" s="17">
        <v>23500</v>
      </c>
      <c r="F26" s="17">
        <v>28548.5</v>
      </c>
      <c r="G26" s="64">
        <v>28488.5</v>
      </c>
      <c r="H26" s="64">
        <f t="shared" si="1"/>
        <v>99.78983133965006</v>
      </c>
    </row>
    <row r="27" spans="1:8" ht="14.25" customHeight="1">
      <c r="A27" s="202" t="s">
        <v>38</v>
      </c>
      <c r="B27" s="202"/>
      <c r="C27" s="202"/>
      <c r="D27" s="23" t="s">
        <v>39</v>
      </c>
      <c r="E27" s="17">
        <v>226487</v>
      </c>
      <c r="F27" s="17">
        <v>219411.51</v>
      </c>
      <c r="G27" s="64">
        <v>214742.94</v>
      </c>
      <c r="H27" s="64">
        <f t="shared" si="1"/>
        <v>97.87223104202691</v>
      </c>
    </row>
    <row r="28" spans="1:8" ht="15" customHeight="1">
      <c r="A28" s="202" t="s">
        <v>40</v>
      </c>
      <c r="B28" s="202"/>
      <c r="C28" s="202"/>
      <c r="D28" s="23" t="s">
        <v>41</v>
      </c>
      <c r="E28" s="17">
        <v>34550</v>
      </c>
      <c r="F28" s="17">
        <v>40550</v>
      </c>
      <c r="G28" s="88">
        <v>36067</v>
      </c>
      <c r="H28" s="64">
        <f t="shared" si="1"/>
        <v>88.94451294697903</v>
      </c>
    </row>
    <row r="29" spans="1:8" ht="15.75" customHeight="1">
      <c r="A29" s="202" t="s">
        <v>42</v>
      </c>
      <c r="B29" s="202"/>
      <c r="C29" s="202"/>
      <c r="D29" s="23" t="s">
        <v>43</v>
      </c>
      <c r="E29" s="17">
        <v>824700</v>
      </c>
      <c r="F29" s="64">
        <v>404582.69</v>
      </c>
      <c r="G29" s="88">
        <v>402251.09</v>
      </c>
      <c r="H29" s="64">
        <f t="shared" si="1"/>
        <v>99.42370248217985</v>
      </c>
    </row>
    <row r="30" spans="1:8" ht="15.75" customHeight="1">
      <c r="A30" s="146" t="s">
        <v>106</v>
      </c>
      <c r="B30" s="164"/>
      <c r="C30" s="135"/>
      <c r="D30" s="23" t="s">
        <v>107</v>
      </c>
      <c r="E30" s="17"/>
      <c r="F30" s="64">
        <v>2000</v>
      </c>
      <c r="G30" s="88">
        <v>1871</v>
      </c>
      <c r="H30" s="64">
        <f t="shared" si="1"/>
        <v>93.55</v>
      </c>
    </row>
    <row r="31" spans="1:8" ht="15.75" customHeight="1">
      <c r="A31" s="202" t="s">
        <v>12</v>
      </c>
      <c r="B31" s="202"/>
      <c r="C31" s="202"/>
      <c r="D31" s="23" t="s">
        <v>13</v>
      </c>
      <c r="E31" s="17">
        <v>15700</v>
      </c>
      <c r="F31" s="64">
        <v>343739.38</v>
      </c>
      <c r="G31" s="88">
        <v>339575.84</v>
      </c>
      <c r="H31" s="64">
        <f t="shared" si="1"/>
        <v>98.78875094264731</v>
      </c>
    </row>
    <row r="32" spans="1:8" ht="16.5" customHeight="1">
      <c r="A32" s="202" t="s">
        <v>144</v>
      </c>
      <c r="B32" s="202"/>
      <c r="C32" s="202"/>
      <c r="D32" s="23" t="s">
        <v>45</v>
      </c>
      <c r="E32" s="17">
        <v>1030</v>
      </c>
      <c r="F32" s="64">
        <v>1030</v>
      </c>
      <c r="G32" s="88">
        <v>778.8</v>
      </c>
      <c r="H32" s="64">
        <f t="shared" si="1"/>
        <v>75.61165048543688</v>
      </c>
    </row>
    <row r="33" spans="1:8" ht="25.5" customHeight="1">
      <c r="A33" s="216" t="s">
        <v>46</v>
      </c>
      <c r="B33" s="216"/>
      <c r="C33" s="216"/>
      <c r="D33" s="42" t="s">
        <v>47</v>
      </c>
      <c r="E33" s="17">
        <v>1000</v>
      </c>
      <c r="F33" s="64">
        <v>5200</v>
      </c>
      <c r="G33" s="88">
        <v>5119.68</v>
      </c>
      <c r="H33" s="64">
        <f t="shared" si="1"/>
        <v>98.45538461538462</v>
      </c>
    </row>
    <row r="34" spans="1:8" ht="28.5" customHeight="1">
      <c r="A34" s="216" t="s">
        <v>48</v>
      </c>
      <c r="B34" s="216"/>
      <c r="C34" s="216"/>
      <c r="D34" s="42" t="s">
        <v>49</v>
      </c>
      <c r="E34" s="17">
        <v>5300</v>
      </c>
      <c r="F34" s="64">
        <v>3800</v>
      </c>
      <c r="G34" s="88">
        <v>3498.47</v>
      </c>
      <c r="H34" s="64">
        <f t="shared" si="1"/>
        <v>92.065</v>
      </c>
    </row>
    <row r="35" spans="1:8" ht="17.25" customHeight="1">
      <c r="A35" s="202" t="s">
        <v>50</v>
      </c>
      <c r="B35" s="202"/>
      <c r="C35" s="202"/>
      <c r="D35" s="23" t="s">
        <v>51</v>
      </c>
      <c r="E35" s="17">
        <v>1200</v>
      </c>
      <c r="F35" s="64">
        <v>700</v>
      </c>
      <c r="G35" s="64">
        <v>403.7</v>
      </c>
      <c r="H35" s="64">
        <f t="shared" si="1"/>
        <v>57.67142857142857</v>
      </c>
    </row>
    <row r="36" spans="1:8" ht="18" customHeight="1">
      <c r="A36" s="153" t="s">
        <v>52</v>
      </c>
      <c r="B36" s="153"/>
      <c r="C36" s="153"/>
      <c r="D36" s="8" t="s">
        <v>53</v>
      </c>
      <c r="E36" s="13">
        <v>2400</v>
      </c>
      <c r="F36" s="13">
        <v>9541.7</v>
      </c>
      <c r="G36" s="9">
        <v>9392.57</v>
      </c>
      <c r="H36" s="9">
        <f t="shared" si="1"/>
        <v>98.43707096219751</v>
      </c>
    </row>
    <row r="37" spans="1:8" ht="18" customHeight="1">
      <c r="A37" s="153" t="s">
        <v>54</v>
      </c>
      <c r="B37" s="153"/>
      <c r="C37" s="153"/>
      <c r="D37" s="8" t="s">
        <v>55</v>
      </c>
      <c r="E37" s="13">
        <v>13973</v>
      </c>
      <c r="F37" s="13">
        <v>14837.25</v>
      </c>
      <c r="G37" s="9">
        <v>14837.25</v>
      </c>
      <c r="H37" s="9">
        <f t="shared" si="1"/>
        <v>100</v>
      </c>
    </row>
    <row r="38" spans="1:8" ht="18.75" customHeight="1">
      <c r="A38" s="153" t="s">
        <v>56</v>
      </c>
      <c r="B38" s="153"/>
      <c r="C38" s="153"/>
      <c r="D38" s="8" t="s">
        <v>57</v>
      </c>
      <c r="E38" s="13">
        <v>5100</v>
      </c>
      <c r="F38" s="13">
        <v>5100</v>
      </c>
      <c r="G38" s="9">
        <v>5018</v>
      </c>
      <c r="H38" s="9">
        <f t="shared" si="1"/>
        <v>98.3921568627451</v>
      </c>
    </row>
    <row r="39" spans="1:8" ht="17.25" customHeight="1">
      <c r="A39" s="153" t="s">
        <v>249</v>
      </c>
      <c r="B39" s="153"/>
      <c r="C39" s="153"/>
      <c r="D39" s="8" t="s">
        <v>60</v>
      </c>
      <c r="E39" s="13">
        <v>1000</v>
      </c>
      <c r="F39" s="13">
        <v>200</v>
      </c>
      <c r="G39" s="9">
        <v>81.6</v>
      </c>
      <c r="H39" s="9">
        <f t="shared" si="1"/>
        <v>40.8</v>
      </c>
    </row>
    <row r="40" spans="1:8" ht="27.75" customHeight="1">
      <c r="A40" s="161" t="s">
        <v>272</v>
      </c>
      <c r="B40" s="161"/>
      <c r="C40" s="161"/>
      <c r="D40" s="8" t="s">
        <v>62</v>
      </c>
      <c r="E40" s="13">
        <v>8300</v>
      </c>
      <c r="F40" s="13">
        <v>7300</v>
      </c>
      <c r="G40" s="9">
        <v>7198</v>
      </c>
      <c r="H40" s="9">
        <f t="shared" si="1"/>
        <v>98.6027397260274</v>
      </c>
    </row>
    <row r="41" spans="1:8" ht="25.5" customHeight="1">
      <c r="A41" s="158" t="s">
        <v>63</v>
      </c>
      <c r="B41" s="158"/>
      <c r="C41" s="158"/>
      <c r="D41" s="21" t="s">
        <v>64</v>
      </c>
      <c r="E41" s="13">
        <v>1030</v>
      </c>
      <c r="F41" s="13">
        <v>1030</v>
      </c>
      <c r="G41" s="9">
        <v>1029.99</v>
      </c>
      <c r="H41" s="9">
        <f t="shared" si="1"/>
        <v>99.99902912621359</v>
      </c>
    </row>
    <row r="42" spans="1:8" ht="18.75" customHeight="1">
      <c r="A42" s="158" t="s">
        <v>65</v>
      </c>
      <c r="B42" s="158"/>
      <c r="C42" s="158"/>
      <c r="D42" s="21" t="s">
        <v>66</v>
      </c>
      <c r="E42" s="13">
        <v>6800</v>
      </c>
      <c r="F42" s="13">
        <v>3200</v>
      </c>
      <c r="G42" s="9">
        <v>2884.43</v>
      </c>
      <c r="H42" s="9">
        <f t="shared" si="1"/>
        <v>90.1384375</v>
      </c>
    </row>
    <row r="43" spans="1:8" ht="18.75" customHeight="1">
      <c r="A43" s="161" t="s">
        <v>250</v>
      </c>
      <c r="B43" s="161"/>
      <c r="C43" s="161"/>
      <c r="D43" s="8" t="s">
        <v>69</v>
      </c>
      <c r="E43" s="13"/>
      <c r="F43" s="13">
        <v>2812879</v>
      </c>
      <c r="G43" s="9">
        <v>2773418.12</v>
      </c>
      <c r="H43" s="9">
        <f t="shared" si="1"/>
        <v>98.59713553266955</v>
      </c>
    </row>
    <row r="44" spans="1:8" ht="18.75" customHeight="1">
      <c r="A44" s="161" t="s">
        <v>250</v>
      </c>
      <c r="B44" s="161"/>
      <c r="C44" s="161"/>
      <c r="D44" s="8" t="s">
        <v>268</v>
      </c>
      <c r="E44" s="13">
        <v>7130560.79</v>
      </c>
      <c r="F44" s="13">
        <v>2289922.38</v>
      </c>
      <c r="G44" s="9">
        <v>336021.95</v>
      </c>
      <c r="H44" s="9">
        <f t="shared" si="1"/>
        <v>14.673944974501712</v>
      </c>
    </row>
    <row r="45" spans="1:8" ht="18.75" customHeight="1">
      <c r="A45" s="161" t="s">
        <v>250</v>
      </c>
      <c r="B45" s="161"/>
      <c r="C45" s="161"/>
      <c r="D45" s="8" t="s">
        <v>269</v>
      </c>
      <c r="E45" s="13"/>
      <c r="F45" s="13">
        <v>404103.95</v>
      </c>
      <c r="G45" s="9">
        <v>63690</v>
      </c>
      <c r="H45" s="9">
        <f t="shared" si="1"/>
        <v>15.760796201076479</v>
      </c>
    </row>
    <row r="46" spans="1:8" ht="18.75" customHeight="1">
      <c r="A46" s="161" t="s">
        <v>250</v>
      </c>
      <c r="B46" s="161"/>
      <c r="C46" s="161"/>
      <c r="D46" s="8" t="s">
        <v>93</v>
      </c>
      <c r="E46" s="13"/>
      <c r="F46" s="13">
        <v>217024.92</v>
      </c>
      <c r="G46" s="9">
        <v>217024.92</v>
      </c>
      <c r="H46" s="9">
        <f t="shared" si="1"/>
        <v>100</v>
      </c>
    </row>
    <row r="47" spans="1:8" ht="22.5" customHeight="1">
      <c r="A47" s="22" t="s">
        <v>70</v>
      </c>
      <c r="B47" s="6" t="s">
        <v>71</v>
      </c>
      <c r="C47" s="7"/>
      <c r="D47" s="8"/>
      <c r="E47" s="65">
        <f>E48</f>
        <v>7000</v>
      </c>
      <c r="F47" s="65">
        <f>F48</f>
        <v>4400</v>
      </c>
      <c r="G47" s="65">
        <f>G48</f>
        <v>4391</v>
      </c>
      <c r="H47" s="72">
        <f t="shared" si="1"/>
        <v>99.79545454545455</v>
      </c>
    </row>
    <row r="48" spans="1:8" ht="23.25" customHeight="1">
      <c r="A48" s="176" t="s">
        <v>72</v>
      </c>
      <c r="B48" s="176"/>
      <c r="C48" s="35" t="s">
        <v>73</v>
      </c>
      <c r="D48" s="87"/>
      <c r="E48" s="24">
        <f>SUM(E49:E50)</f>
        <v>7000</v>
      </c>
      <c r="F48" s="24">
        <f>SUM(F49:F50)</f>
        <v>4400</v>
      </c>
      <c r="G48" s="24">
        <f>SUM(G49:G50)</f>
        <v>4391</v>
      </c>
      <c r="H48" s="66">
        <f t="shared" si="1"/>
        <v>99.79545454545455</v>
      </c>
    </row>
    <row r="49" spans="1:8" ht="21.75" customHeight="1">
      <c r="A49" s="158" t="s">
        <v>38</v>
      </c>
      <c r="B49" s="158"/>
      <c r="C49" s="158"/>
      <c r="D49" s="16" t="s">
        <v>39</v>
      </c>
      <c r="E49" s="18">
        <v>1000</v>
      </c>
      <c r="F49" s="18"/>
      <c r="G49" s="9"/>
      <c r="H49" s="9">
        <v>0</v>
      </c>
    </row>
    <row r="50" spans="1:8" ht="21" customHeight="1">
      <c r="A50" s="153" t="s">
        <v>12</v>
      </c>
      <c r="B50" s="153"/>
      <c r="C50" s="153"/>
      <c r="D50" s="16" t="s">
        <v>13</v>
      </c>
      <c r="E50" s="91">
        <v>6000</v>
      </c>
      <c r="F50" s="18">
        <v>4400</v>
      </c>
      <c r="G50" s="9">
        <v>4391</v>
      </c>
      <c r="H50" s="9">
        <f>G50/F50*100</f>
        <v>99.79545454545455</v>
      </c>
    </row>
    <row r="51" spans="1:8" ht="20.25" customHeight="1">
      <c r="A51" s="22" t="s">
        <v>74</v>
      </c>
      <c r="B51" s="6" t="s">
        <v>75</v>
      </c>
      <c r="C51" s="7"/>
      <c r="D51" s="8"/>
      <c r="E51" s="65">
        <f>E52</f>
        <v>58500</v>
      </c>
      <c r="F51" s="65">
        <f>F52</f>
        <v>121982</v>
      </c>
      <c r="G51" s="65">
        <f>G52</f>
        <v>79224.45</v>
      </c>
      <c r="H51" s="72">
        <f>G51/F51*100</f>
        <v>64.94765621157221</v>
      </c>
    </row>
    <row r="52" spans="1:8" ht="19.5" customHeight="1">
      <c r="A52" s="176" t="s">
        <v>76</v>
      </c>
      <c r="B52" s="176"/>
      <c r="C52" s="35" t="s">
        <v>77</v>
      </c>
      <c r="D52" s="87"/>
      <c r="E52" s="24">
        <f>SUM(E53:E57)</f>
        <v>58500</v>
      </c>
      <c r="F52" s="24">
        <f>SUM(F53:F57)</f>
        <v>121982</v>
      </c>
      <c r="G52" s="24">
        <f>SUM(G53:G57)</f>
        <v>79224.45</v>
      </c>
      <c r="H52" s="66">
        <f>G52/F52*100</f>
        <v>64.94765621157221</v>
      </c>
    </row>
    <row r="53" spans="1:8" ht="19.5" customHeight="1">
      <c r="A53" s="202" t="s">
        <v>12</v>
      </c>
      <c r="B53" s="202"/>
      <c r="C53" s="202"/>
      <c r="D53" s="23" t="s">
        <v>13</v>
      </c>
      <c r="E53" s="25">
        <v>10500</v>
      </c>
      <c r="F53" s="25">
        <v>30775.22</v>
      </c>
      <c r="G53" s="25">
        <v>28631.7</v>
      </c>
      <c r="H53" s="55">
        <f>G53/F53*100</f>
        <v>93.03491575364855</v>
      </c>
    </row>
    <row r="54" spans="1:8" ht="19.5" customHeight="1">
      <c r="A54" s="107" t="s">
        <v>56</v>
      </c>
      <c r="B54" s="107"/>
      <c r="C54" s="107"/>
      <c r="D54" s="23" t="s">
        <v>57</v>
      </c>
      <c r="E54" s="103">
        <v>1000</v>
      </c>
      <c r="F54" s="25">
        <v>1000</v>
      </c>
      <c r="G54" s="25">
        <v>0</v>
      </c>
      <c r="H54" s="55">
        <f aca="true" t="shared" si="2" ref="H54:H80">G54/F54*100</f>
        <v>0</v>
      </c>
    </row>
    <row r="55" spans="1:8" ht="19.5" customHeight="1">
      <c r="A55" s="136" t="s">
        <v>316</v>
      </c>
      <c r="B55" s="162"/>
      <c r="C55" s="163"/>
      <c r="D55" s="23" t="s">
        <v>315</v>
      </c>
      <c r="E55" s="103"/>
      <c r="F55" s="25">
        <v>1725.3</v>
      </c>
      <c r="G55" s="25">
        <v>1725.3</v>
      </c>
      <c r="H55" s="55">
        <f t="shared" si="2"/>
        <v>100</v>
      </c>
    </row>
    <row r="56" spans="1:8" ht="17.25" customHeight="1">
      <c r="A56" s="208" t="s">
        <v>78</v>
      </c>
      <c r="B56" s="208"/>
      <c r="C56" s="208"/>
      <c r="D56" s="23" t="s">
        <v>79</v>
      </c>
      <c r="E56" s="104">
        <v>46000</v>
      </c>
      <c r="F56" s="55">
        <v>85256.7</v>
      </c>
      <c r="G56" s="55">
        <v>47319.46</v>
      </c>
      <c r="H56" s="55">
        <f t="shared" si="2"/>
        <v>55.502335886798335</v>
      </c>
    </row>
    <row r="57" spans="1:8" ht="18.75" customHeight="1">
      <c r="A57" s="208" t="s">
        <v>80</v>
      </c>
      <c r="B57" s="208"/>
      <c r="C57" s="208"/>
      <c r="D57" s="23" t="s">
        <v>81</v>
      </c>
      <c r="E57" s="103">
        <v>1000</v>
      </c>
      <c r="F57" s="25">
        <v>3224.78</v>
      </c>
      <c r="G57" s="55">
        <v>1547.99</v>
      </c>
      <c r="H57" s="55">
        <f t="shared" si="2"/>
        <v>48.00296454331768</v>
      </c>
    </row>
    <row r="58" spans="1:8" ht="19.5" customHeight="1">
      <c r="A58" s="22" t="s">
        <v>82</v>
      </c>
      <c r="B58" s="6" t="s">
        <v>83</v>
      </c>
      <c r="C58" s="7"/>
      <c r="D58" s="8"/>
      <c r="E58" s="65">
        <f>E59+E61+E63</f>
        <v>395000</v>
      </c>
      <c r="F58" s="65">
        <f>F59+F61+F63</f>
        <v>402950</v>
      </c>
      <c r="G58" s="65">
        <f>G59+G61+G63</f>
        <v>402916.22</v>
      </c>
      <c r="H58" s="55">
        <f t="shared" si="2"/>
        <v>99.99161682590892</v>
      </c>
    </row>
    <row r="59" spans="1:8" ht="33" customHeight="1">
      <c r="A59" s="176" t="s">
        <v>84</v>
      </c>
      <c r="B59" s="176"/>
      <c r="C59" s="35" t="s">
        <v>85</v>
      </c>
      <c r="D59" s="36"/>
      <c r="E59" s="24">
        <f>SUM(E60)</f>
        <v>30000</v>
      </c>
      <c r="F59" s="24">
        <f>F60</f>
        <v>30000</v>
      </c>
      <c r="G59" s="24">
        <f>G60</f>
        <v>29999.58</v>
      </c>
      <c r="H59" s="55">
        <f t="shared" si="2"/>
        <v>99.99860000000001</v>
      </c>
    </row>
    <row r="60" spans="1:8" ht="18" customHeight="1">
      <c r="A60" s="153" t="s">
        <v>12</v>
      </c>
      <c r="B60" s="153"/>
      <c r="C60" s="153"/>
      <c r="D60" s="8" t="s">
        <v>13</v>
      </c>
      <c r="E60" s="17">
        <v>30000</v>
      </c>
      <c r="F60" s="25">
        <v>30000</v>
      </c>
      <c r="G60" s="9">
        <v>29999.58</v>
      </c>
      <c r="H60" s="55">
        <f t="shared" si="2"/>
        <v>99.99860000000001</v>
      </c>
    </row>
    <row r="61" spans="1:8" ht="21" customHeight="1">
      <c r="A61" s="176" t="s">
        <v>86</v>
      </c>
      <c r="B61" s="176"/>
      <c r="C61" s="35" t="s">
        <v>87</v>
      </c>
      <c r="D61" s="87"/>
      <c r="E61" s="24">
        <f>SUM(E62)</f>
        <v>35000</v>
      </c>
      <c r="F61" s="24">
        <f>SUM(F62)</f>
        <v>35000</v>
      </c>
      <c r="G61" s="24">
        <f>SUM(G62)</f>
        <v>35000</v>
      </c>
      <c r="H61" s="55">
        <f t="shared" si="2"/>
        <v>100</v>
      </c>
    </row>
    <row r="62" spans="1:8" ht="18" customHeight="1">
      <c r="A62" s="153" t="s">
        <v>12</v>
      </c>
      <c r="B62" s="153"/>
      <c r="C62" s="153"/>
      <c r="D62" s="8" t="s">
        <v>13</v>
      </c>
      <c r="E62" s="17">
        <v>35000</v>
      </c>
      <c r="F62" s="13">
        <v>35000</v>
      </c>
      <c r="G62" s="9">
        <v>35000</v>
      </c>
      <c r="H62" s="55">
        <f t="shared" si="2"/>
        <v>100</v>
      </c>
    </row>
    <row r="63" spans="1:8" ht="21.75" customHeight="1">
      <c r="A63" s="176" t="s">
        <v>88</v>
      </c>
      <c r="B63" s="176"/>
      <c r="C63" s="35" t="s">
        <v>89</v>
      </c>
      <c r="D63" s="87"/>
      <c r="E63" s="24">
        <f>SUM(E64:E80)</f>
        <v>330000</v>
      </c>
      <c r="F63" s="24">
        <f>SUM(F64:F80)</f>
        <v>337950</v>
      </c>
      <c r="G63" s="24">
        <f>SUM(G64:G80)</f>
        <v>337916.63999999996</v>
      </c>
      <c r="H63" s="55">
        <f t="shared" si="2"/>
        <v>99.99012871726586</v>
      </c>
    </row>
    <row r="64" spans="1:8" ht="17.25" customHeight="1">
      <c r="A64" s="153" t="s">
        <v>28</v>
      </c>
      <c r="B64" s="153"/>
      <c r="C64" s="153"/>
      <c r="D64" s="8" t="s">
        <v>29</v>
      </c>
      <c r="E64" s="25">
        <v>72236</v>
      </c>
      <c r="F64" s="48">
        <v>72763</v>
      </c>
      <c r="G64" s="9">
        <v>72762.36</v>
      </c>
      <c r="H64" s="55">
        <f t="shared" si="2"/>
        <v>99.99912043208774</v>
      </c>
    </row>
    <row r="65" spans="1:8" ht="18" customHeight="1">
      <c r="A65" s="161" t="s">
        <v>90</v>
      </c>
      <c r="B65" s="161"/>
      <c r="C65" s="161"/>
      <c r="D65" s="8" t="s">
        <v>91</v>
      </c>
      <c r="E65" s="25">
        <v>144189</v>
      </c>
      <c r="F65" s="52">
        <v>143611</v>
      </c>
      <c r="G65" s="9">
        <v>143610.64</v>
      </c>
      <c r="H65" s="55">
        <f t="shared" si="2"/>
        <v>99.99974932282348</v>
      </c>
    </row>
    <row r="66" spans="1:8" ht="17.25" customHeight="1">
      <c r="A66" s="153" t="s">
        <v>30</v>
      </c>
      <c r="B66" s="153"/>
      <c r="C66" s="153"/>
      <c r="D66" s="8" t="s">
        <v>31</v>
      </c>
      <c r="E66" s="25">
        <v>17250</v>
      </c>
      <c r="F66" s="48">
        <v>16601</v>
      </c>
      <c r="G66" s="9">
        <v>16600.65</v>
      </c>
      <c r="H66" s="55">
        <f t="shared" si="2"/>
        <v>99.9978916932715</v>
      </c>
    </row>
    <row r="67" spans="1:8" ht="19.5" customHeight="1">
      <c r="A67" s="153" t="s">
        <v>32</v>
      </c>
      <c r="B67" s="153"/>
      <c r="C67" s="153"/>
      <c r="D67" s="8" t="s">
        <v>33</v>
      </c>
      <c r="E67" s="25">
        <v>40500</v>
      </c>
      <c r="F67" s="48">
        <v>41246</v>
      </c>
      <c r="G67" s="9">
        <v>41245.2</v>
      </c>
      <c r="H67" s="55">
        <f t="shared" si="2"/>
        <v>99.99806041797991</v>
      </c>
    </row>
    <row r="68" spans="1:8" ht="18" customHeight="1">
      <c r="A68" s="153" t="s">
        <v>34</v>
      </c>
      <c r="B68" s="153"/>
      <c r="C68" s="153"/>
      <c r="D68" s="8" t="s">
        <v>35</v>
      </c>
      <c r="E68" s="25">
        <v>6200</v>
      </c>
      <c r="F68" s="48">
        <v>6329</v>
      </c>
      <c r="G68" s="9">
        <v>6328.89</v>
      </c>
      <c r="H68" s="55">
        <f t="shared" si="2"/>
        <v>99.99826196871544</v>
      </c>
    </row>
    <row r="69" spans="1:8" ht="18" customHeight="1">
      <c r="A69" s="146" t="s">
        <v>36</v>
      </c>
      <c r="B69" s="147"/>
      <c r="C69" s="148"/>
      <c r="D69" s="8" t="s">
        <v>37</v>
      </c>
      <c r="E69" s="25">
        <v>24290</v>
      </c>
      <c r="F69" s="48">
        <v>31800</v>
      </c>
      <c r="G69" s="9">
        <v>31800</v>
      </c>
      <c r="H69" s="55">
        <f t="shared" si="2"/>
        <v>100</v>
      </c>
    </row>
    <row r="70" spans="1:8" ht="17.25" customHeight="1">
      <c r="A70" s="153" t="s">
        <v>38</v>
      </c>
      <c r="B70" s="153"/>
      <c r="C70" s="153"/>
      <c r="D70" s="8" t="s">
        <v>39</v>
      </c>
      <c r="E70" s="25">
        <v>2000</v>
      </c>
      <c r="F70" s="48">
        <v>1249</v>
      </c>
      <c r="G70" s="9">
        <v>1249</v>
      </c>
      <c r="H70" s="55">
        <f t="shared" si="2"/>
        <v>100</v>
      </c>
    </row>
    <row r="71" spans="1:8" ht="17.25" customHeight="1">
      <c r="A71" s="146" t="s">
        <v>40</v>
      </c>
      <c r="B71" s="147"/>
      <c r="C71" s="148"/>
      <c r="D71" s="8" t="s">
        <v>41</v>
      </c>
      <c r="E71" s="25"/>
      <c r="F71" s="48">
        <v>5584</v>
      </c>
      <c r="G71" s="9">
        <v>5583.6</v>
      </c>
      <c r="H71" s="55">
        <f t="shared" si="2"/>
        <v>99.99283667621776</v>
      </c>
    </row>
    <row r="72" spans="1:8" ht="17.25" customHeight="1">
      <c r="A72" s="146" t="s">
        <v>42</v>
      </c>
      <c r="B72" s="164"/>
      <c r="C72" s="135"/>
      <c r="D72" s="8" t="s">
        <v>43</v>
      </c>
      <c r="E72" s="25">
        <v>200</v>
      </c>
      <c r="F72" s="48"/>
      <c r="G72" s="9"/>
      <c r="H72" s="55"/>
    </row>
    <row r="73" spans="1:8" ht="16.5" customHeight="1">
      <c r="A73" s="153" t="s">
        <v>12</v>
      </c>
      <c r="B73" s="153"/>
      <c r="C73" s="153"/>
      <c r="D73" s="8" t="s">
        <v>13</v>
      </c>
      <c r="E73" s="25">
        <v>4000</v>
      </c>
      <c r="F73" s="51">
        <v>2745</v>
      </c>
      <c r="G73" s="9">
        <v>2742.97</v>
      </c>
      <c r="H73" s="55">
        <f t="shared" si="2"/>
        <v>99.92604735883424</v>
      </c>
    </row>
    <row r="74" spans="1:8" ht="27" customHeight="1">
      <c r="A74" s="178" t="s">
        <v>48</v>
      </c>
      <c r="B74" s="178"/>
      <c r="C74" s="178"/>
      <c r="D74" s="8" t="s">
        <v>49</v>
      </c>
      <c r="E74" s="25">
        <v>1850</v>
      </c>
      <c r="F74" s="51">
        <v>1258</v>
      </c>
      <c r="G74" s="9">
        <v>1229.62</v>
      </c>
      <c r="H74" s="55">
        <f t="shared" si="2"/>
        <v>97.74403815580285</v>
      </c>
    </row>
    <row r="75" spans="1:8" ht="30" customHeight="1">
      <c r="A75" s="154" t="s">
        <v>261</v>
      </c>
      <c r="B75" s="137"/>
      <c r="C75" s="138"/>
      <c r="D75" s="8" t="s">
        <v>203</v>
      </c>
      <c r="E75" s="25">
        <v>7200</v>
      </c>
      <c r="F75" s="51">
        <v>3960</v>
      </c>
      <c r="G75" s="9">
        <v>3960</v>
      </c>
      <c r="H75" s="55">
        <f t="shared" si="2"/>
        <v>100</v>
      </c>
    </row>
    <row r="76" spans="1:8" ht="17.25" customHeight="1">
      <c r="A76" s="153" t="s">
        <v>50</v>
      </c>
      <c r="B76" s="153"/>
      <c r="C76" s="153"/>
      <c r="D76" s="8" t="s">
        <v>51</v>
      </c>
      <c r="E76" s="25">
        <v>3785</v>
      </c>
      <c r="F76" s="51">
        <v>4585</v>
      </c>
      <c r="G76" s="9">
        <v>4585</v>
      </c>
      <c r="H76" s="55">
        <f t="shared" si="2"/>
        <v>100</v>
      </c>
    </row>
    <row r="77" spans="1:8" ht="18" customHeight="1">
      <c r="A77" s="153" t="s">
        <v>99</v>
      </c>
      <c r="B77" s="153"/>
      <c r="C77" s="153"/>
      <c r="D77" s="8" t="s">
        <v>55</v>
      </c>
      <c r="E77" s="25">
        <v>5000</v>
      </c>
      <c r="F77" s="51">
        <v>5000</v>
      </c>
      <c r="G77" s="9">
        <v>5000</v>
      </c>
      <c r="H77" s="55">
        <f t="shared" si="2"/>
        <v>100</v>
      </c>
    </row>
    <row r="78" spans="1:8" ht="24.75" customHeight="1">
      <c r="A78" s="145" t="s">
        <v>272</v>
      </c>
      <c r="B78" s="137"/>
      <c r="C78" s="138"/>
      <c r="D78" s="8" t="s">
        <v>62</v>
      </c>
      <c r="E78" s="25">
        <v>400</v>
      </c>
      <c r="F78" s="51">
        <v>570</v>
      </c>
      <c r="G78" s="9">
        <v>570</v>
      </c>
      <c r="H78" s="55">
        <f t="shared" si="2"/>
        <v>100</v>
      </c>
    </row>
    <row r="79" spans="1:8" ht="29.25" customHeight="1">
      <c r="A79" s="158" t="s">
        <v>63</v>
      </c>
      <c r="B79" s="158"/>
      <c r="C79" s="158"/>
      <c r="D79" s="21" t="s">
        <v>64</v>
      </c>
      <c r="E79" s="25">
        <v>400</v>
      </c>
      <c r="F79" s="51"/>
      <c r="G79" s="9"/>
      <c r="H79" s="55"/>
    </row>
    <row r="80" spans="1:8" ht="19.5" customHeight="1">
      <c r="A80" s="158" t="s">
        <v>65</v>
      </c>
      <c r="B80" s="158"/>
      <c r="C80" s="158"/>
      <c r="D80" s="21" t="s">
        <v>66</v>
      </c>
      <c r="E80" s="25">
        <v>500</v>
      </c>
      <c r="F80" s="25">
        <v>649</v>
      </c>
      <c r="G80" s="55">
        <v>648.71</v>
      </c>
      <c r="H80" s="55">
        <f t="shared" si="2"/>
        <v>99.95531587057012</v>
      </c>
    </row>
    <row r="81" spans="1:8" ht="21.75" customHeight="1">
      <c r="A81" s="22" t="s">
        <v>94</v>
      </c>
      <c r="B81" s="6" t="s">
        <v>95</v>
      </c>
      <c r="C81" s="7"/>
      <c r="D81" s="8"/>
      <c r="E81" s="65">
        <f>E82+E88+E97+E127+E136</f>
        <v>6208212.1</v>
      </c>
      <c r="F81" s="65">
        <f>F82+F88+F97+F127+F136</f>
        <v>6549107.780000001</v>
      </c>
      <c r="G81" s="65">
        <f>G82+G88+G97+G127+G136</f>
        <v>6315506.839999998</v>
      </c>
      <c r="H81" s="72">
        <f aca="true" t="shared" si="3" ref="H81:H88">G81/F81*100</f>
        <v>96.43308756173802</v>
      </c>
    </row>
    <row r="82" spans="1:8" ht="20.25" customHeight="1">
      <c r="A82" s="184" t="s">
        <v>96</v>
      </c>
      <c r="B82" s="184"/>
      <c r="C82" s="35" t="s">
        <v>97</v>
      </c>
      <c r="D82" s="35"/>
      <c r="E82" s="26">
        <f>SUM(E83:E87)</f>
        <v>302515</v>
      </c>
      <c r="F82" s="26">
        <f>SUM(F83:F87)</f>
        <v>322685.64</v>
      </c>
      <c r="G82" s="26">
        <f>SUM(G83:G87)</f>
        <v>287886.86000000004</v>
      </c>
      <c r="H82" s="57">
        <f t="shared" si="3"/>
        <v>89.21588825582695</v>
      </c>
    </row>
    <row r="83" spans="1:8" ht="17.25" customHeight="1">
      <c r="A83" s="153" t="s">
        <v>28</v>
      </c>
      <c r="B83" s="153"/>
      <c r="C83" s="153"/>
      <c r="D83" s="8" t="s">
        <v>29</v>
      </c>
      <c r="E83" s="25">
        <v>240674</v>
      </c>
      <c r="F83" s="27">
        <v>257574</v>
      </c>
      <c r="G83" s="9">
        <v>223782.91</v>
      </c>
      <c r="H83" s="55">
        <f t="shared" si="3"/>
        <v>86.88101671752584</v>
      </c>
    </row>
    <row r="84" spans="1:8" ht="17.25" customHeight="1">
      <c r="A84" s="153" t="s">
        <v>30</v>
      </c>
      <c r="B84" s="153"/>
      <c r="C84" s="153"/>
      <c r="D84" s="8" t="s">
        <v>31</v>
      </c>
      <c r="E84" s="27">
        <v>15953</v>
      </c>
      <c r="F84" s="27">
        <v>15953</v>
      </c>
      <c r="G84" s="9">
        <v>15741.41</v>
      </c>
      <c r="H84" s="55">
        <f t="shared" si="3"/>
        <v>98.67366639503543</v>
      </c>
    </row>
    <row r="85" spans="1:8" ht="16.5" customHeight="1">
      <c r="A85" s="153" t="s">
        <v>98</v>
      </c>
      <c r="B85" s="153"/>
      <c r="C85" s="153"/>
      <c r="D85" s="8" t="s">
        <v>33</v>
      </c>
      <c r="E85" s="27">
        <v>33836</v>
      </c>
      <c r="F85" s="27">
        <v>36580.31</v>
      </c>
      <c r="G85" s="9">
        <v>36471.31</v>
      </c>
      <c r="H85" s="55">
        <f t="shared" si="3"/>
        <v>99.70202548857569</v>
      </c>
    </row>
    <row r="86" spans="1:8" ht="16.5" customHeight="1">
      <c r="A86" s="153" t="s">
        <v>34</v>
      </c>
      <c r="B86" s="153"/>
      <c r="C86" s="153"/>
      <c r="D86" s="8" t="s">
        <v>35</v>
      </c>
      <c r="E86" s="27">
        <v>5458</v>
      </c>
      <c r="F86" s="27">
        <v>5578.05</v>
      </c>
      <c r="G86" s="9">
        <v>4890.95</v>
      </c>
      <c r="H86" s="55">
        <f t="shared" si="3"/>
        <v>87.6820752772026</v>
      </c>
    </row>
    <row r="87" spans="1:8" ht="16.5" customHeight="1">
      <c r="A87" s="217" t="s">
        <v>99</v>
      </c>
      <c r="B87" s="217"/>
      <c r="C87" s="217"/>
      <c r="D87" s="3">
        <v>4440</v>
      </c>
      <c r="E87" s="92">
        <v>6594</v>
      </c>
      <c r="F87" s="28">
        <v>7000.28</v>
      </c>
      <c r="G87" s="9">
        <v>7000.28</v>
      </c>
      <c r="H87" s="55">
        <f t="shared" si="3"/>
        <v>100</v>
      </c>
    </row>
    <row r="88" spans="1:8" ht="18.75" customHeight="1">
      <c r="A88" s="184" t="s">
        <v>100</v>
      </c>
      <c r="B88" s="184"/>
      <c r="C88" s="35" t="s">
        <v>101</v>
      </c>
      <c r="D88" s="80"/>
      <c r="E88" s="26">
        <f>SUM(E89:E96)</f>
        <v>171437.94</v>
      </c>
      <c r="F88" s="26">
        <f>SUM(F89:F96)</f>
        <v>229023.42</v>
      </c>
      <c r="G88" s="26">
        <f>SUM(G89:G96)</f>
        <v>221305.37000000002</v>
      </c>
      <c r="H88" s="66">
        <f t="shared" si="3"/>
        <v>96.63001713973183</v>
      </c>
    </row>
    <row r="89" spans="1:8" ht="18" customHeight="1">
      <c r="A89" s="153" t="s">
        <v>18</v>
      </c>
      <c r="B89" s="153"/>
      <c r="C89" s="153"/>
      <c r="D89" s="8" t="s">
        <v>19</v>
      </c>
      <c r="E89" s="28">
        <v>144896.94</v>
      </c>
      <c r="F89" s="28">
        <v>198898.43</v>
      </c>
      <c r="G89" s="9">
        <v>198898.43</v>
      </c>
      <c r="H89" s="55">
        <f aca="true" t="shared" si="4" ref="H89:H96">G89/F89*100</f>
        <v>100</v>
      </c>
    </row>
    <row r="90" spans="1:8" ht="18.75" customHeight="1">
      <c r="A90" s="153" t="s">
        <v>38</v>
      </c>
      <c r="B90" s="153"/>
      <c r="C90" s="153"/>
      <c r="D90" s="8" t="s">
        <v>39</v>
      </c>
      <c r="E90" s="28">
        <v>3797</v>
      </c>
      <c r="F90" s="28">
        <v>13022.85</v>
      </c>
      <c r="G90" s="9">
        <v>9892.2</v>
      </c>
      <c r="H90" s="55">
        <f t="shared" si="4"/>
        <v>75.96033126389385</v>
      </c>
    </row>
    <row r="91" spans="1:8" ht="18.75" customHeight="1">
      <c r="A91" s="153" t="s">
        <v>12</v>
      </c>
      <c r="B91" s="153"/>
      <c r="C91" s="153"/>
      <c r="D91" s="8" t="s">
        <v>13</v>
      </c>
      <c r="E91" s="28">
        <v>6939</v>
      </c>
      <c r="F91" s="28">
        <v>9939</v>
      </c>
      <c r="G91" s="9">
        <v>8169.63</v>
      </c>
      <c r="H91" s="55">
        <f t="shared" si="4"/>
        <v>82.1977060066405</v>
      </c>
    </row>
    <row r="92" spans="1:8" ht="27" customHeight="1">
      <c r="A92" s="178" t="s">
        <v>46</v>
      </c>
      <c r="B92" s="178"/>
      <c r="C92" s="178"/>
      <c r="D92" s="21" t="s">
        <v>47</v>
      </c>
      <c r="E92" s="28">
        <v>4217</v>
      </c>
      <c r="F92" s="28"/>
      <c r="G92" s="9"/>
      <c r="H92" s="55"/>
    </row>
    <row r="93" spans="1:8" ht="26.25" customHeight="1">
      <c r="A93" s="178" t="s">
        <v>48</v>
      </c>
      <c r="B93" s="178"/>
      <c r="C93" s="178"/>
      <c r="D93" s="21" t="s">
        <v>49</v>
      </c>
      <c r="E93" s="28">
        <v>4543</v>
      </c>
      <c r="F93" s="28">
        <v>2543</v>
      </c>
      <c r="G93" s="9">
        <v>1966.73</v>
      </c>
      <c r="H93" s="55">
        <f t="shared" si="4"/>
        <v>77.3389697208022</v>
      </c>
    </row>
    <row r="94" spans="1:8" ht="18.75" customHeight="1">
      <c r="A94" s="153" t="s">
        <v>50</v>
      </c>
      <c r="B94" s="153"/>
      <c r="C94" s="153"/>
      <c r="D94" s="8" t="s">
        <v>51</v>
      </c>
      <c r="E94" s="28">
        <v>1519</v>
      </c>
      <c r="F94" s="28"/>
      <c r="G94" s="9"/>
      <c r="H94" s="55"/>
    </row>
    <row r="95" spans="1:8" ht="27.75" customHeight="1">
      <c r="A95" s="158" t="s">
        <v>63</v>
      </c>
      <c r="B95" s="158"/>
      <c r="C95" s="158"/>
      <c r="D95" s="8" t="s">
        <v>64</v>
      </c>
      <c r="E95" s="28">
        <v>3158</v>
      </c>
      <c r="F95" s="28">
        <v>2158</v>
      </c>
      <c r="G95" s="9">
        <v>1027.84</v>
      </c>
      <c r="H95" s="55">
        <f t="shared" si="4"/>
        <v>47.62928637627433</v>
      </c>
    </row>
    <row r="96" spans="1:8" ht="18" customHeight="1">
      <c r="A96" s="158" t="s">
        <v>65</v>
      </c>
      <c r="B96" s="158"/>
      <c r="C96" s="158"/>
      <c r="D96" s="8" t="s">
        <v>66</v>
      </c>
      <c r="E96" s="28">
        <v>2368</v>
      </c>
      <c r="F96" s="28">
        <v>2462.14</v>
      </c>
      <c r="G96" s="9">
        <v>1350.54</v>
      </c>
      <c r="H96" s="55">
        <f t="shared" si="4"/>
        <v>54.85228297334839</v>
      </c>
    </row>
    <row r="97" spans="1:8" ht="18" customHeight="1">
      <c r="A97" s="184" t="s">
        <v>102</v>
      </c>
      <c r="B97" s="184"/>
      <c r="C97" s="35" t="s">
        <v>103</v>
      </c>
      <c r="D97" s="35"/>
      <c r="E97" s="26">
        <f>SUM(E98:E126)</f>
        <v>5658259.159999999</v>
      </c>
      <c r="F97" s="26">
        <f>SUM(F98:F126)</f>
        <v>5920433.720000001</v>
      </c>
      <c r="G97" s="26">
        <f>SUM(G98:G126)</f>
        <v>5731153.299999998</v>
      </c>
      <c r="H97" s="66">
        <f>G97/F97*100</f>
        <v>96.80292983670118</v>
      </c>
    </row>
    <row r="98" spans="1:8" ht="16.5" customHeight="1">
      <c r="A98" s="153" t="s">
        <v>26</v>
      </c>
      <c r="B98" s="153"/>
      <c r="C98" s="153"/>
      <c r="D98" s="23" t="s">
        <v>27</v>
      </c>
      <c r="E98" s="54">
        <v>536.11</v>
      </c>
      <c r="F98" s="37">
        <v>11329.43</v>
      </c>
      <c r="G98" s="37">
        <v>11308.24</v>
      </c>
      <c r="H98" s="55">
        <f aca="true" t="shared" si="5" ref="H98:H126">G98/F98*100</f>
        <v>99.81296499470847</v>
      </c>
    </row>
    <row r="99" spans="1:8" ht="18" customHeight="1">
      <c r="A99" s="153" t="s">
        <v>18</v>
      </c>
      <c r="B99" s="153"/>
      <c r="C99" s="153"/>
      <c r="D99" s="8" t="s">
        <v>19</v>
      </c>
      <c r="E99" s="28">
        <v>44049</v>
      </c>
      <c r="F99" s="28">
        <v>48453.36</v>
      </c>
      <c r="G99" s="9">
        <v>48453.36</v>
      </c>
      <c r="H99" s="55">
        <f t="shared" si="5"/>
        <v>100</v>
      </c>
    </row>
    <row r="100" spans="1:8" ht="18.75" customHeight="1">
      <c r="A100" s="153" t="s">
        <v>28</v>
      </c>
      <c r="B100" s="153"/>
      <c r="C100" s="153"/>
      <c r="D100" s="8" t="s">
        <v>29</v>
      </c>
      <c r="E100" s="28">
        <v>3227960.86</v>
      </c>
      <c r="F100" s="28">
        <v>3289171.44</v>
      </c>
      <c r="G100" s="9">
        <v>3259854.17</v>
      </c>
      <c r="H100" s="55">
        <f t="shared" si="5"/>
        <v>99.1086730948874</v>
      </c>
    </row>
    <row r="101" spans="1:8" ht="18.75" customHeight="1">
      <c r="A101" s="145" t="s">
        <v>28</v>
      </c>
      <c r="B101" s="137"/>
      <c r="C101" s="138"/>
      <c r="D101" s="8" t="s">
        <v>196</v>
      </c>
      <c r="E101" s="28">
        <v>3906.14</v>
      </c>
      <c r="F101" s="28"/>
      <c r="G101" s="9"/>
      <c r="H101" s="55"/>
    </row>
    <row r="102" spans="1:8" ht="18" customHeight="1">
      <c r="A102" s="153" t="s">
        <v>30</v>
      </c>
      <c r="B102" s="153"/>
      <c r="C102" s="153"/>
      <c r="D102" s="8" t="s">
        <v>31</v>
      </c>
      <c r="E102" s="28">
        <v>226157</v>
      </c>
      <c r="F102" s="28">
        <v>234005.5</v>
      </c>
      <c r="G102" s="9">
        <v>234005.5</v>
      </c>
      <c r="H102" s="55">
        <f t="shared" si="5"/>
        <v>100</v>
      </c>
    </row>
    <row r="103" spans="1:8" ht="16.5" customHeight="1">
      <c r="A103" s="153" t="s">
        <v>32</v>
      </c>
      <c r="B103" s="153"/>
      <c r="C103" s="153"/>
      <c r="D103" s="8" t="s">
        <v>33</v>
      </c>
      <c r="E103" s="28">
        <v>491470.64</v>
      </c>
      <c r="F103" s="28">
        <v>493270.01</v>
      </c>
      <c r="G103" s="9">
        <v>490074.41</v>
      </c>
      <c r="H103" s="55">
        <f t="shared" si="5"/>
        <v>99.35216008773774</v>
      </c>
    </row>
    <row r="104" spans="1:8" ht="16.5" customHeight="1">
      <c r="A104" s="153" t="s">
        <v>32</v>
      </c>
      <c r="B104" s="153"/>
      <c r="C104" s="153"/>
      <c r="D104" s="8" t="s">
        <v>198</v>
      </c>
      <c r="E104" s="28">
        <v>593.36</v>
      </c>
      <c r="F104" s="28"/>
      <c r="G104" s="9"/>
      <c r="H104" s="55"/>
    </row>
    <row r="105" spans="1:8" ht="18.75" customHeight="1">
      <c r="A105" s="153" t="s">
        <v>34</v>
      </c>
      <c r="B105" s="153"/>
      <c r="C105" s="153"/>
      <c r="D105" s="8" t="s">
        <v>35</v>
      </c>
      <c r="E105" s="28">
        <v>83195.3</v>
      </c>
      <c r="F105" s="28">
        <v>76982.49</v>
      </c>
      <c r="G105" s="9">
        <v>76429.53</v>
      </c>
      <c r="H105" s="55">
        <f t="shared" si="5"/>
        <v>99.28170678812805</v>
      </c>
    </row>
    <row r="106" spans="1:8" ht="18.75" customHeight="1">
      <c r="A106" s="153" t="s">
        <v>34</v>
      </c>
      <c r="B106" s="153"/>
      <c r="C106" s="153"/>
      <c r="D106" s="8" t="s">
        <v>200</v>
      </c>
      <c r="E106" s="28">
        <v>95.7</v>
      </c>
      <c r="F106" s="28"/>
      <c r="G106" s="9"/>
      <c r="H106" s="55"/>
    </row>
    <row r="107" spans="1:8" ht="17.25" customHeight="1">
      <c r="A107" s="153" t="s">
        <v>104</v>
      </c>
      <c r="B107" s="153"/>
      <c r="C107" s="153"/>
      <c r="D107" s="8" t="s">
        <v>105</v>
      </c>
      <c r="E107" s="28">
        <v>3790</v>
      </c>
      <c r="F107" s="28">
        <v>3790</v>
      </c>
      <c r="G107" s="9">
        <v>2714</v>
      </c>
      <c r="H107" s="55">
        <f t="shared" si="5"/>
        <v>71.60949868073878</v>
      </c>
    </row>
    <row r="108" spans="1:8" ht="16.5" customHeight="1">
      <c r="A108" s="153" t="s">
        <v>36</v>
      </c>
      <c r="B108" s="153"/>
      <c r="C108" s="153"/>
      <c r="D108" s="8" t="s">
        <v>37</v>
      </c>
      <c r="E108" s="28">
        <v>16098.7</v>
      </c>
      <c r="F108" s="28">
        <v>17781.8</v>
      </c>
      <c r="G108" s="9">
        <v>17473.11</v>
      </c>
      <c r="H108" s="55">
        <f t="shared" si="5"/>
        <v>98.2640115173942</v>
      </c>
    </row>
    <row r="109" spans="1:8" ht="18" customHeight="1">
      <c r="A109" s="153" t="s">
        <v>38</v>
      </c>
      <c r="B109" s="153"/>
      <c r="C109" s="153"/>
      <c r="D109" s="8" t="s">
        <v>39</v>
      </c>
      <c r="E109" s="37">
        <v>281301.69</v>
      </c>
      <c r="F109" s="28">
        <v>293793.7</v>
      </c>
      <c r="G109" s="9">
        <v>258321.33</v>
      </c>
      <c r="H109" s="55">
        <f t="shared" si="5"/>
        <v>87.92609576039241</v>
      </c>
    </row>
    <row r="110" spans="1:8" ht="18.75" customHeight="1">
      <c r="A110" s="153" t="s">
        <v>40</v>
      </c>
      <c r="B110" s="153"/>
      <c r="C110" s="153"/>
      <c r="D110" s="8" t="s">
        <v>41</v>
      </c>
      <c r="E110" s="37">
        <v>103826.1</v>
      </c>
      <c r="F110" s="28">
        <v>128826.1</v>
      </c>
      <c r="G110" s="9">
        <v>121001.79</v>
      </c>
      <c r="H110" s="55">
        <f t="shared" si="5"/>
        <v>93.92645589674761</v>
      </c>
    </row>
    <row r="111" spans="1:8" ht="17.25" customHeight="1">
      <c r="A111" s="153" t="s">
        <v>42</v>
      </c>
      <c r="B111" s="153"/>
      <c r="C111" s="153"/>
      <c r="D111" s="8" t="s">
        <v>43</v>
      </c>
      <c r="E111" s="28">
        <v>12348</v>
      </c>
      <c r="F111" s="28">
        <v>26048</v>
      </c>
      <c r="G111" s="9">
        <v>13351.22</v>
      </c>
      <c r="H111" s="55">
        <f t="shared" si="5"/>
        <v>51.256219287469285</v>
      </c>
    </row>
    <row r="112" spans="1:8" ht="17.25" customHeight="1">
      <c r="A112" s="153" t="s">
        <v>106</v>
      </c>
      <c r="B112" s="153"/>
      <c r="C112" s="153"/>
      <c r="D112" s="8" t="s">
        <v>107</v>
      </c>
      <c r="E112" s="28">
        <v>100</v>
      </c>
      <c r="F112" s="28">
        <v>240</v>
      </c>
      <c r="G112" s="9">
        <v>240</v>
      </c>
      <c r="H112" s="55">
        <f t="shared" si="5"/>
        <v>100</v>
      </c>
    </row>
    <row r="113" spans="1:8" ht="17.25" customHeight="1">
      <c r="A113" s="153" t="s">
        <v>12</v>
      </c>
      <c r="B113" s="153"/>
      <c r="C113" s="153"/>
      <c r="D113" s="8" t="s">
        <v>13</v>
      </c>
      <c r="E113" s="37">
        <v>855888.45</v>
      </c>
      <c r="F113" s="28">
        <v>941549.45</v>
      </c>
      <c r="G113" s="9">
        <v>865686.85</v>
      </c>
      <c r="H113" s="55">
        <f t="shared" si="5"/>
        <v>91.9427917460947</v>
      </c>
    </row>
    <row r="114" spans="1:8" ht="17.25" customHeight="1">
      <c r="A114" s="153" t="s">
        <v>251</v>
      </c>
      <c r="B114" s="153"/>
      <c r="C114" s="153"/>
      <c r="D114" s="8" t="s">
        <v>45</v>
      </c>
      <c r="E114" s="28">
        <v>10200.42</v>
      </c>
      <c r="F114" s="28">
        <v>10200.42</v>
      </c>
      <c r="G114" s="9">
        <v>10140.64</v>
      </c>
      <c r="H114" s="55">
        <f t="shared" si="5"/>
        <v>99.41394570027508</v>
      </c>
    </row>
    <row r="115" spans="1:8" ht="27.75" customHeight="1">
      <c r="A115" s="178" t="s">
        <v>46</v>
      </c>
      <c r="B115" s="178"/>
      <c r="C115" s="178"/>
      <c r="D115" s="21" t="s">
        <v>47</v>
      </c>
      <c r="E115" s="28">
        <v>5986.72</v>
      </c>
      <c r="F115" s="28">
        <v>6986.72</v>
      </c>
      <c r="G115" s="9">
        <v>6346.66</v>
      </c>
      <c r="H115" s="55">
        <f t="shared" si="5"/>
        <v>90.83890580987931</v>
      </c>
    </row>
    <row r="116" spans="1:8" ht="27" customHeight="1">
      <c r="A116" s="178" t="s">
        <v>48</v>
      </c>
      <c r="B116" s="178"/>
      <c r="C116" s="178"/>
      <c r="D116" s="21" t="s">
        <v>49</v>
      </c>
      <c r="E116" s="28">
        <v>64965.92</v>
      </c>
      <c r="F116" s="28">
        <v>64965.92</v>
      </c>
      <c r="G116" s="9">
        <v>57484.09</v>
      </c>
      <c r="H116" s="55">
        <f t="shared" si="5"/>
        <v>88.48345409408502</v>
      </c>
    </row>
    <row r="117" spans="1:8" ht="15" customHeight="1">
      <c r="A117" s="178" t="s">
        <v>108</v>
      </c>
      <c r="B117" s="178"/>
      <c r="C117" s="178"/>
      <c r="D117" s="21" t="s">
        <v>109</v>
      </c>
      <c r="E117" s="28">
        <v>2934.71</v>
      </c>
      <c r="F117" s="28">
        <v>8200</v>
      </c>
      <c r="G117" s="9">
        <v>6905.2</v>
      </c>
      <c r="H117" s="55">
        <f t="shared" si="5"/>
        <v>84.20975609756097</v>
      </c>
    </row>
    <row r="118" spans="1:8" ht="17.25" customHeight="1">
      <c r="A118" s="153" t="s">
        <v>50</v>
      </c>
      <c r="B118" s="153"/>
      <c r="C118" s="153"/>
      <c r="D118" s="8" t="s">
        <v>51</v>
      </c>
      <c r="E118" s="37">
        <v>19914.24</v>
      </c>
      <c r="F118" s="28">
        <v>21914.24</v>
      </c>
      <c r="G118" s="9">
        <v>21785.49</v>
      </c>
      <c r="H118" s="55">
        <f t="shared" si="5"/>
        <v>99.41248247714728</v>
      </c>
    </row>
    <row r="119" spans="1:8" ht="16.5" customHeight="1">
      <c r="A119" s="153" t="s">
        <v>52</v>
      </c>
      <c r="B119" s="153"/>
      <c r="C119" s="153"/>
      <c r="D119" s="8" t="s">
        <v>53</v>
      </c>
      <c r="E119" s="28">
        <v>14380.27</v>
      </c>
      <c r="F119" s="28">
        <v>14294.32</v>
      </c>
      <c r="G119" s="9">
        <v>12092.46</v>
      </c>
      <c r="H119" s="55">
        <f t="shared" si="5"/>
        <v>84.59625921344981</v>
      </c>
    </row>
    <row r="120" spans="1:8" ht="16.5" customHeight="1">
      <c r="A120" s="153" t="s">
        <v>54</v>
      </c>
      <c r="B120" s="153"/>
      <c r="C120" s="153"/>
      <c r="D120" s="8" t="s">
        <v>55</v>
      </c>
      <c r="E120" s="28">
        <v>77589</v>
      </c>
      <c r="F120" s="28">
        <v>82059.99</v>
      </c>
      <c r="G120" s="9">
        <v>82059.99</v>
      </c>
      <c r="H120" s="55">
        <f t="shared" si="5"/>
        <v>100</v>
      </c>
    </row>
    <row r="121" spans="1:8" ht="17.25" customHeight="1">
      <c r="A121" s="153" t="s">
        <v>56</v>
      </c>
      <c r="B121" s="153"/>
      <c r="C121" s="153"/>
      <c r="D121" s="8" t="s">
        <v>57</v>
      </c>
      <c r="E121" s="28">
        <v>1011.51</v>
      </c>
      <c r="F121" s="28">
        <v>1011.51</v>
      </c>
      <c r="G121" s="9">
        <v>1010</v>
      </c>
      <c r="H121" s="55">
        <f t="shared" si="5"/>
        <v>99.8507182331366</v>
      </c>
    </row>
    <row r="122" spans="1:8" ht="16.5" customHeight="1">
      <c r="A122" s="153" t="s">
        <v>59</v>
      </c>
      <c r="B122" s="153"/>
      <c r="C122" s="153"/>
      <c r="D122" s="8" t="s">
        <v>110</v>
      </c>
      <c r="E122" s="28">
        <v>746.03</v>
      </c>
      <c r="F122" s="28">
        <v>746.03</v>
      </c>
      <c r="G122" s="9">
        <v>725</v>
      </c>
      <c r="H122" s="55">
        <f t="shared" si="5"/>
        <v>97.18107850890715</v>
      </c>
    </row>
    <row r="123" spans="1:8" ht="26.25" customHeight="1">
      <c r="A123" s="161" t="s">
        <v>329</v>
      </c>
      <c r="B123" s="161"/>
      <c r="C123" s="161"/>
      <c r="D123" s="8" t="s">
        <v>62</v>
      </c>
      <c r="E123" s="28">
        <v>17354.09</v>
      </c>
      <c r="F123" s="28">
        <v>25354.09</v>
      </c>
      <c r="G123" s="9">
        <v>19605.76</v>
      </c>
      <c r="H123" s="55">
        <f t="shared" si="5"/>
        <v>77.32779997231215</v>
      </c>
    </row>
    <row r="124" spans="1:8" ht="26.25" customHeight="1">
      <c r="A124" s="158" t="s">
        <v>63</v>
      </c>
      <c r="B124" s="158"/>
      <c r="C124" s="158"/>
      <c r="D124" s="21" t="s">
        <v>64</v>
      </c>
      <c r="E124" s="28">
        <v>11326.2</v>
      </c>
      <c r="F124" s="28">
        <v>14926.2</v>
      </c>
      <c r="G124" s="9">
        <v>14667.84</v>
      </c>
      <c r="H124" s="55">
        <f t="shared" si="5"/>
        <v>98.26908389275233</v>
      </c>
    </row>
    <row r="125" spans="1:8" ht="18.75" customHeight="1">
      <c r="A125" s="158" t="s">
        <v>65</v>
      </c>
      <c r="B125" s="158"/>
      <c r="C125" s="158"/>
      <c r="D125" s="21" t="s">
        <v>66</v>
      </c>
      <c r="E125" s="28">
        <v>74533</v>
      </c>
      <c r="F125" s="28">
        <v>74533</v>
      </c>
      <c r="G125" s="9">
        <v>71015.06</v>
      </c>
      <c r="H125" s="55">
        <f t="shared" si="5"/>
        <v>95.28002361370132</v>
      </c>
    </row>
    <row r="126" spans="1:8" ht="16.5" customHeight="1">
      <c r="A126" s="142" t="s">
        <v>92</v>
      </c>
      <c r="B126" s="143"/>
      <c r="C126" s="144"/>
      <c r="D126" s="21" t="s">
        <v>93</v>
      </c>
      <c r="E126" s="28">
        <v>6000</v>
      </c>
      <c r="F126" s="28">
        <v>30000</v>
      </c>
      <c r="G126" s="9">
        <v>28401.6</v>
      </c>
      <c r="H126" s="55">
        <f t="shared" si="5"/>
        <v>94.672</v>
      </c>
    </row>
    <row r="127" spans="1:8" ht="20.25" customHeight="1">
      <c r="A127" s="184" t="s">
        <v>111</v>
      </c>
      <c r="B127" s="184"/>
      <c r="C127" s="35" t="s">
        <v>112</v>
      </c>
      <c r="D127" s="35"/>
      <c r="E127" s="26">
        <f>SUM(E128:E133)</f>
        <v>23000</v>
      </c>
      <c r="F127" s="26">
        <f>SUM(F128:F135)</f>
        <v>23965</v>
      </c>
      <c r="G127" s="26">
        <f>SUM(G128:G135)</f>
        <v>23964.560000000005</v>
      </c>
      <c r="H127" s="66">
        <f>G127/F127*100</f>
        <v>99.99816398915087</v>
      </c>
    </row>
    <row r="128" spans="1:8" ht="17.25" customHeight="1">
      <c r="A128" s="202" t="s">
        <v>18</v>
      </c>
      <c r="B128" s="202"/>
      <c r="C128" s="202"/>
      <c r="D128" s="23" t="s">
        <v>19</v>
      </c>
      <c r="E128" s="37">
        <v>6350</v>
      </c>
      <c r="F128" s="53">
        <v>12760.44</v>
      </c>
      <c r="G128" s="9">
        <v>12760</v>
      </c>
      <c r="H128" s="55">
        <f aca="true" t="shared" si="6" ref="H128:H135">G128/F128*100</f>
        <v>99.9965518430399</v>
      </c>
    </row>
    <row r="129" spans="1:8" ht="17.25" customHeight="1">
      <c r="A129" s="157" t="s">
        <v>32</v>
      </c>
      <c r="B129" s="157"/>
      <c r="C129" s="157"/>
      <c r="D129" s="21" t="s">
        <v>33</v>
      </c>
      <c r="E129" s="37"/>
      <c r="F129" s="53">
        <v>1058.58</v>
      </c>
      <c r="G129" s="9">
        <v>1058.58</v>
      </c>
      <c r="H129" s="55">
        <f t="shared" si="6"/>
        <v>100</v>
      </c>
    </row>
    <row r="130" spans="1:8" ht="17.25" customHeight="1">
      <c r="A130" s="157" t="s">
        <v>34</v>
      </c>
      <c r="B130" s="157"/>
      <c r="C130" s="157"/>
      <c r="D130" s="21" t="s">
        <v>35</v>
      </c>
      <c r="E130" s="37"/>
      <c r="F130" s="53">
        <v>178.36</v>
      </c>
      <c r="G130" s="9">
        <v>178.36</v>
      </c>
      <c r="H130" s="55">
        <f t="shared" si="6"/>
        <v>100</v>
      </c>
    </row>
    <row r="131" spans="1:8" ht="21.75" customHeight="1">
      <c r="A131" s="157" t="s">
        <v>36</v>
      </c>
      <c r="B131" s="157"/>
      <c r="C131" s="157"/>
      <c r="D131" s="30" t="s">
        <v>37</v>
      </c>
      <c r="E131" s="28">
        <v>9020</v>
      </c>
      <c r="F131" s="27">
        <v>6350</v>
      </c>
      <c r="G131" s="9">
        <v>6350</v>
      </c>
      <c r="H131" s="55">
        <f t="shared" si="6"/>
        <v>100</v>
      </c>
    </row>
    <row r="132" spans="1:8" ht="21" customHeight="1">
      <c r="A132" s="157" t="s">
        <v>38</v>
      </c>
      <c r="B132" s="157"/>
      <c r="C132" s="157"/>
      <c r="D132" s="30" t="s">
        <v>39</v>
      </c>
      <c r="E132" s="28">
        <v>950</v>
      </c>
      <c r="F132" s="18">
        <v>363.2</v>
      </c>
      <c r="G132" s="9">
        <v>363.2</v>
      </c>
      <c r="H132" s="55">
        <f t="shared" si="6"/>
        <v>100</v>
      </c>
    </row>
    <row r="133" spans="1:8" ht="21.75" customHeight="1">
      <c r="A133" s="157" t="s">
        <v>12</v>
      </c>
      <c r="B133" s="157"/>
      <c r="C133" s="157"/>
      <c r="D133" s="30" t="s">
        <v>13</v>
      </c>
      <c r="E133" s="43">
        <v>6680</v>
      </c>
      <c r="F133" s="13">
        <v>2748.42</v>
      </c>
      <c r="G133" s="9">
        <v>2748.42</v>
      </c>
      <c r="H133" s="55">
        <f t="shared" si="6"/>
        <v>100</v>
      </c>
    </row>
    <row r="134" spans="1:8" ht="27" customHeight="1">
      <c r="A134" s="158" t="s">
        <v>63</v>
      </c>
      <c r="B134" s="158"/>
      <c r="C134" s="158"/>
      <c r="D134" s="30" t="s">
        <v>64</v>
      </c>
      <c r="E134" s="43"/>
      <c r="F134" s="13">
        <v>55.82</v>
      </c>
      <c r="G134" s="9">
        <v>55.82</v>
      </c>
      <c r="H134" s="55">
        <f t="shared" si="6"/>
        <v>100</v>
      </c>
    </row>
    <row r="135" spans="1:8" ht="20.25" customHeight="1">
      <c r="A135" s="158" t="s">
        <v>65</v>
      </c>
      <c r="B135" s="158"/>
      <c r="C135" s="158"/>
      <c r="D135" s="30" t="s">
        <v>66</v>
      </c>
      <c r="E135" s="43"/>
      <c r="F135" s="13">
        <v>450.18</v>
      </c>
      <c r="G135" s="9">
        <v>450.18</v>
      </c>
      <c r="H135" s="55">
        <f t="shared" si="6"/>
        <v>100</v>
      </c>
    </row>
    <row r="136" spans="1:8" ht="25.5" customHeight="1">
      <c r="A136" s="215" t="s">
        <v>113</v>
      </c>
      <c r="B136" s="215"/>
      <c r="C136" s="35" t="s">
        <v>114</v>
      </c>
      <c r="D136" s="80"/>
      <c r="E136" s="26">
        <f>SUM(E137:E139)</f>
        <v>53000</v>
      </c>
      <c r="F136" s="26">
        <f>SUM(F137:F139)</f>
        <v>53000</v>
      </c>
      <c r="G136" s="26">
        <f>SUM(G137:G139)</f>
        <v>51196.75</v>
      </c>
      <c r="H136" s="66">
        <f aca="true" t="shared" si="7" ref="H136:H146">G136/F136*100</f>
        <v>96.59764150943396</v>
      </c>
    </row>
    <row r="137" spans="1:8" ht="21.75" customHeight="1">
      <c r="A137" s="153" t="s">
        <v>38</v>
      </c>
      <c r="B137" s="153"/>
      <c r="C137" s="153"/>
      <c r="D137" s="16" t="s">
        <v>39</v>
      </c>
      <c r="E137" s="27">
        <v>10000</v>
      </c>
      <c r="F137" s="54">
        <v>8000</v>
      </c>
      <c r="G137" s="9">
        <v>7492.5</v>
      </c>
      <c r="H137" s="55">
        <f t="shared" si="7"/>
        <v>93.65625</v>
      </c>
    </row>
    <row r="138" spans="1:8" ht="20.25" customHeight="1">
      <c r="A138" s="153" t="s">
        <v>12</v>
      </c>
      <c r="B138" s="153"/>
      <c r="C138" s="153"/>
      <c r="D138" s="16" t="s">
        <v>13</v>
      </c>
      <c r="E138" s="28">
        <v>36000</v>
      </c>
      <c r="F138" s="28">
        <v>40000</v>
      </c>
      <c r="G138" s="9">
        <v>38704.25</v>
      </c>
      <c r="H138" s="55">
        <f t="shared" si="7"/>
        <v>96.760625</v>
      </c>
    </row>
    <row r="139" spans="1:8" ht="21" customHeight="1">
      <c r="A139" s="153" t="s">
        <v>52</v>
      </c>
      <c r="B139" s="153"/>
      <c r="C139" s="153"/>
      <c r="D139" s="8" t="s">
        <v>53</v>
      </c>
      <c r="E139" s="28">
        <v>7000</v>
      </c>
      <c r="F139" s="28">
        <v>5000</v>
      </c>
      <c r="G139" s="9">
        <v>5000</v>
      </c>
      <c r="H139" s="55">
        <f t="shared" si="7"/>
        <v>100</v>
      </c>
    </row>
    <row r="140" spans="1:8" ht="23.25" customHeight="1" hidden="1">
      <c r="A140" s="210" t="s">
        <v>152</v>
      </c>
      <c r="B140" s="211"/>
      <c r="C140" s="35" t="s">
        <v>240</v>
      </c>
      <c r="D140" s="86"/>
      <c r="E140" s="81"/>
      <c r="F140" s="66">
        <f>F141</f>
        <v>0</v>
      </c>
      <c r="G140" s="66">
        <f>G141</f>
        <v>0</v>
      </c>
      <c r="H140" s="66" t="e">
        <f t="shared" si="7"/>
        <v>#DIV/0!</v>
      </c>
    </row>
    <row r="141" spans="1:8" ht="30.75" customHeight="1" hidden="1">
      <c r="A141" s="212" t="s">
        <v>244</v>
      </c>
      <c r="B141" s="213"/>
      <c r="C141" s="214"/>
      <c r="D141" s="16" t="s">
        <v>241</v>
      </c>
      <c r="E141" s="27"/>
      <c r="F141" s="54"/>
      <c r="G141" s="9"/>
      <c r="H141" s="66" t="e">
        <f t="shared" si="7"/>
        <v>#DIV/0!</v>
      </c>
    </row>
    <row r="142" spans="1:8" ht="33" customHeight="1">
      <c r="A142" s="22" t="s">
        <v>270</v>
      </c>
      <c r="B142" s="6" t="s">
        <v>271</v>
      </c>
      <c r="C142" s="7"/>
      <c r="D142" s="8"/>
      <c r="E142" s="65">
        <f>E143+E146+E179+E183</f>
        <v>3495042</v>
      </c>
      <c r="F142" s="65">
        <f>F143+F146+F179+F183</f>
        <v>4104462.519999999</v>
      </c>
      <c r="G142" s="65">
        <f>G143+G146+G179+G183</f>
        <v>4102069.8</v>
      </c>
      <c r="H142" s="65">
        <f t="shared" si="7"/>
        <v>99.94170442565037</v>
      </c>
    </row>
    <row r="143" spans="1:8" ht="33" customHeight="1">
      <c r="A143" s="110" t="s">
        <v>284</v>
      </c>
      <c r="B143" s="6"/>
      <c r="C143" s="109" t="s">
        <v>283</v>
      </c>
      <c r="D143" s="8"/>
      <c r="E143" s="50">
        <f>E144+E145</f>
        <v>50000</v>
      </c>
      <c r="F143" s="50">
        <f>F144+F145</f>
        <v>50000</v>
      </c>
      <c r="G143" s="50">
        <f>G144+G145</f>
        <v>49888</v>
      </c>
      <c r="H143" s="50">
        <f t="shared" si="7"/>
        <v>99.776</v>
      </c>
    </row>
    <row r="144" spans="1:8" ht="23.25" customHeight="1">
      <c r="A144" s="108" t="s">
        <v>330</v>
      </c>
      <c r="B144" s="6"/>
      <c r="C144" s="109"/>
      <c r="D144" s="8" t="s">
        <v>317</v>
      </c>
      <c r="E144" s="50"/>
      <c r="F144" s="48">
        <v>50000</v>
      </c>
      <c r="G144" s="48">
        <v>49888</v>
      </c>
      <c r="H144" s="50">
        <f t="shared" si="7"/>
        <v>99.776</v>
      </c>
    </row>
    <row r="145" spans="1:8" ht="38.25" customHeight="1">
      <c r="A145" s="108" t="s">
        <v>286</v>
      </c>
      <c r="B145" s="6"/>
      <c r="C145" s="7"/>
      <c r="D145" s="8" t="s">
        <v>285</v>
      </c>
      <c r="E145" s="25">
        <v>50000</v>
      </c>
      <c r="F145" s="25"/>
      <c r="G145" s="25"/>
      <c r="H145" s="25"/>
    </row>
    <row r="146" spans="1:8" ht="30" customHeight="1">
      <c r="A146" s="176" t="s">
        <v>252</v>
      </c>
      <c r="B146" s="176"/>
      <c r="C146" s="35" t="s">
        <v>115</v>
      </c>
      <c r="D146" s="36"/>
      <c r="E146" s="26">
        <f>SUM(E147:E178)</f>
        <v>3403615</v>
      </c>
      <c r="F146" s="26">
        <f>SUM(F147:F178)</f>
        <v>4009903.999999999</v>
      </c>
      <c r="G146" s="26">
        <f>SUM(G147:G178)</f>
        <v>4009903.88</v>
      </c>
      <c r="H146" s="66">
        <f t="shared" si="7"/>
        <v>99.99999700740968</v>
      </c>
    </row>
    <row r="147" spans="1:8" ht="17.25" customHeight="1">
      <c r="A147" s="208" t="s">
        <v>18</v>
      </c>
      <c r="B147" s="208"/>
      <c r="C147" s="208"/>
      <c r="D147" s="23" t="s">
        <v>19</v>
      </c>
      <c r="E147" s="37">
        <v>1920</v>
      </c>
      <c r="F147" s="54">
        <v>244</v>
      </c>
      <c r="G147" s="9">
        <v>244</v>
      </c>
      <c r="H147" s="55">
        <f aca="true" t="shared" si="8" ref="H147:H178">G147/F147*100</f>
        <v>100</v>
      </c>
    </row>
    <row r="148" spans="1:8" ht="29.25" customHeight="1">
      <c r="A148" s="209" t="s">
        <v>116</v>
      </c>
      <c r="B148" s="209"/>
      <c r="C148" s="209"/>
      <c r="D148" s="3">
        <v>3070</v>
      </c>
      <c r="E148" s="54">
        <v>173000</v>
      </c>
      <c r="F148" s="54">
        <v>168702.81</v>
      </c>
      <c r="G148" s="55">
        <v>168702.81</v>
      </c>
      <c r="H148" s="55">
        <f t="shared" si="8"/>
        <v>100</v>
      </c>
    </row>
    <row r="149" spans="1:8" ht="18" customHeight="1">
      <c r="A149" s="145" t="s">
        <v>90</v>
      </c>
      <c r="B149" s="123"/>
      <c r="C149" s="124"/>
      <c r="D149" s="3">
        <v>4020</v>
      </c>
      <c r="E149" s="54">
        <v>61073</v>
      </c>
      <c r="F149" s="54">
        <v>64965.39</v>
      </c>
      <c r="G149" s="55">
        <v>64965.39</v>
      </c>
      <c r="H149" s="55">
        <f t="shared" si="8"/>
        <v>100</v>
      </c>
    </row>
    <row r="150" spans="1:8" ht="18" customHeight="1">
      <c r="A150" s="153" t="s">
        <v>30</v>
      </c>
      <c r="B150" s="153"/>
      <c r="C150" s="153"/>
      <c r="D150" s="3">
        <v>4040</v>
      </c>
      <c r="E150" s="54">
        <v>5268</v>
      </c>
      <c r="F150" s="54">
        <v>2501.61</v>
      </c>
      <c r="G150" s="55">
        <v>2501.61</v>
      </c>
      <c r="H150" s="55">
        <f t="shared" si="8"/>
        <v>100</v>
      </c>
    </row>
    <row r="151" spans="1:8" ht="28.5" customHeight="1">
      <c r="A151" s="209" t="s">
        <v>117</v>
      </c>
      <c r="B151" s="209"/>
      <c r="C151" s="209"/>
      <c r="D151" s="3">
        <v>4050</v>
      </c>
      <c r="E151" s="54">
        <v>2565555</v>
      </c>
      <c r="F151" s="27">
        <v>2509391.05</v>
      </c>
      <c r="G151" s="55">
        <v>2509391.05</v>
      </c>
      <c r="H151" s="55">
        <f t="shared" si="8"/>
        <v>100</v>
      </c>
    </row>
    <row r="152" spans="1:8" ht="27.75" customHeight="1">
      <c r="A152" s="209" t="s">
        <v>118</v>
      </c>
      <c r="B152" s="209"/>
      <c r="C152" s="209"/>
      <c r="D152" s="3">
        <v>4060</v>
      </c>
      <c r="E152" s="54">
        <v>1000</v>
      </c>
      <c r="F152" s="27">
        <v>378443.53</v>
      </c>
      <c r="G152" s="55">
        <v>378443.53</v>
      </c>
      <c r="H152" s="55">
        <f t="shared" si="8"/>
        <v>100</v>
      </c>
    </row>
    <row r="153" spans="1:8" ht="27.75" customHeight="1">
      <c r="A153" s="209" t="s">
        <v>119</v>
      </c>
      <c r="B153" s="209"/>
      <c r="C153" s="209"/>
      <c r="D153" s="3">
        <v>4070</v>
      </c>
      <c r="E153" s="54">
        <v>209901</v>
      </c>
      <c r="F153" s="27">
        <v>206707.07</v>
      </c>
      <c r="G153" s="55">
        <v>206707.07</v>
      </c>
      <c r="H153" s="55">
        <f t="shared" si="8"/>
        <v>100</v>
      </c>
    </row>
    <row r="154" spans="1:8" ht="27.75" customHeight="1">
      <c r="A154" s="222" t="s">
        <v>308</v>
      </c>
      <c r="B154" s="223"/>
      <c r="C154" s="224"/>
      <c r="D154" s="3">
        <v>4080</v>
      </c>
      <c r="F154" s="54">
        <v>31059</v>
      </c>
      <c r="G154" s="55">
        <v>31059</v>
      </c>
      <c r="H154" s="55">
        <f t="shared" si="8"/>
        <v>100</v>
      </c>
    </row>
    <row r="155" spans="1:8" ht="18" customHeight="1">
      <c r="A155" s="161" t="s">
        <v>32</v>
      </c>
      <c r="B155" s="161"/>
      <c r="C155" s="161"/>
      <c r="D155" s="3">
        <v>4110</v>
      </c>
      <c r="E155" s="54">
        <v>12485</v>
      </c>
      <c r="F155" s="28">
        <v>13166.45</v>
      </c>
      <c r="G155" s="9">
        <v>13166.41</v>
      </c>
      <c r="H155" s="55">
        <f t="shared" si="8"/>
        <v>99.99969619753236</v>
      </c>
    </row>
    <row r="156" spans="1:8" ht="16.5" customHeight="1">
      <c r="A156" s="157" t="s">
        <v>34</v>
      </c>
      <c r="B156" s="157"/>
      <c r="C156" s="157"/>
      <c r="D156" s="3">
        <v>4120</v>
      </c>
      <c r="E156" s="54">
        <v>1625</v>
      </c>
      <c r="F156" s="28">
        <v>1653</v>
      </c>
      <c r="G156" s="9">
        <v>1652.98</v>
      </c>
      <c r="H156" s="55">
        <f t="shared" si="8"/>
        <v>99.9987900786449</v>
      </c>
    </row>
    <row r="157" spans="1:8" ht="20.25" customHeight="1">
      <c r="A157" s="209" t="s">
        <v>120</v>
      </c>
      <c r="B157" s="209"/>
      <c r="C157" s="209"/>
      <c r="D157" s="3">
        <v>4180</v>
      </c>
      <c r="E157" s="54">
        <v>100000</v>
      </c>
      <c r="F157" s="28">
        <v>90348.44</v>
      </c>
      <c r="G157" s="9">
        <v>90348.44</v>
      </c>
      <c r="H157" s="55">
        <f t="shared" si="8"/>
        <v>100</v>
      </c>
    </row>
    <row r="158" spans="1:8" ht="14.25" customHeight="1">
      <c r="A158" s="207" t="s">
        <v>38</v>
      </c>
      <c r="B158" s="207"/>
      <c r="C158" s="207"/>
      <c r="D158" s="3">
        <v>4210</v>
      </c>
      <c r="E158" s="54">
        <v>130104</v>
      </c>
      <c r="F158" s="28">
        <v>166879.88</v>
      </c>
      <c r="G158" s="9">
        <v>166879.87</v>
      </c>
      <c r="H158" s="55">
        <f t="shared" si="8"/>
        <v>99.99999400766588</v>
      </c>
    </row>
    <row r="159" spans="1:8" ht="15" customHeight="1">
      <c r="A159" s="207" t="s">
        <v>121</v>
      </c>
      <c r="B159" s="207"/>
      <c r="C159" s="207"/>
      <c r="D159" s="3">
        <v>4220</v>
      </c>
      <c r="E159" s="54">
        <v>500</v>
      </c>
      <c r="F159" s="28"/>
      <c r="G159" s="9"/>
      <c r="H159" s="55"/>
    </row>
    <row r="160" spans="1:8" ht="14.25" customHeight="1">
      <c r="A160" s="153" t="s">
        <v>253</v>
      </c>
      <c r="B160" s="153"/>
      <c r="C160" s="153"/>
      <c r="D160" s="8" t="s">
        <v>122</v>
      </c>
      <c r="E160" s="54">
        <v>500</v>
      </c>
      <c r="F160" s="28">
        <v>329.88</v>
      </c>
      <c r="G160" s="9">
        <v>329.88</v>
      </c>
      <c r="H160" s="55">
        <f t="shared" si="8"/>
        <v>100</v>
      </c>
    </row>
    <row r="161" spans="1:8" ht="15" customHeight="1">
      <c r="A161" s="153" t="s">
        <v>123</v>
      </c>
      <c r="B161" s="153"/>
      <c r="C161" s="153"/>
      <c r="D161" s="8" t="s">
        <v>124</v>
      </c>
      <c r="E161" s="54">
        <v>200</v>
      </c>
      <c r="F161" s="28">
        <v>694.76</v>
      </c>
      <c r="G161" s="9">
        <v>694.76</v>
      </c>
      <c r="H161" s="55">
        <f t="shared" si="8"/>
        <v>100</v>
      </c>
    </row>
    <row r="162" spans="1:8" ht="15.75" customHeight="1">
      <c r="A162" s="207" t="s">
        <v>40</v>
      </c>
      <c r="B162" s="207"/>
      <c r="C162" s="207"/>
      <c r="D162" s="3">
        <v>4260</v>
      </c>
      <c r="E162" s="54">
        <v>53000</v>
      </c>
      <c r="F162" s="28">
        <v>63177.64</v>
      </c>
      <c r="G162" s="9">
        <v>63177.64</v>
      </c>
      <c r="H162" s="55">
        <f t="shared" si="8"/>
        <v>100</v>
      </c>
    </row>
    <row r="163" spans="1:8" ht="15.75" customHeight="1">
      <c r="A163" s="207" t="s">
        <v>42</v>
      </c>
      <c r="B163" s="207"/>
      <c r="C163" s="207"/>
      <c r="D163" s="3">
        <v>4270</v>
      </c>
      <c r="E163" s="54">
        <v>12000</v>
      </c>
      <c r="F163" s="28">
        <v>12713.11</v>
      </c>
      <c r="G163" s="9">
        <v>12713.11</v>
      </c>
      <c r="H163" s="55">
        <f t="shared" si="8"/>
        <v>100</v>
      </c>
    </row>
    <row r="164" spans="1:8" ht="16.5" customHeight="1">
      <c r="A164" s="153" t="s">
        <v>106</v>
      </c>
      <c r="B164" s="153"/>
      <c r="C164" s="153"/>
      <c r="D164" s="8" t="s">
        <v>107</v>
      </c>
      <c r="E164" s="54">
        <v>10000</v>
      </c>
      <c r="F164" s="28">
        <v>12263</v>
      </c>
      <c r="G164" s="9">
        <v>12263</v>
      </c>
      <c r="H164" s="55">
        <f t="shared" si="8"/>
        <v>100</v>
      </c>
    </row>
    <row r="165" spans="1:8" ht="15.75" customHeight="1">
      <c r="A165" s="207" t="s">
        <v>12</v>
      </c>
      <c r="B165" s="207"/>
      <c r="C165" s="207"/>
      <c r="D165" s="3">
        <v>4300</v>
      </c>
      <c r="E165" s="54">
        <v>17500</v>
      </c>
      <c r="F165" s="28">
        <v>14800.51</v>
      </c>
      <c r="G165" s="9">
        <v>14800.47</v>
      </c>
      <c r="H165" s="55">
        <f t="shared" si="8"/>
        <v>99.99972973904278</v>
      </c>
    </row>
    <row r="166" spans="1:8" ht="18.75" customHeight="1">
      <c r="A166" s="153" t="s">
        <v>251</v>
      </c>
      <c r="B166" s="153"/>
      <c r="C166" s="153"/>
      <c r="D166" s="8" t="s">
        <v>45</v>
      </c>
      <c r="E166" s="54">
        <v>1500</v>
      </c>
      <c r="F166" s="28">
        <v>1339.56</v>
      </c>
      <c r="G166" s="9">
        <v>1339.56</v>
      </c>
      <c r="H166" s="55">
        <f t="shared" si="8"/>
        <v>100</v>
      </c>
    </row>
    <row r="167" spans="1:8" ht="28.5" customHeight="1">
      <c r="A167" s="178" t="s">
        <v>46</v>
      </c>
      <c r="B167" s="178"/>
      <c r="C167" s="178"/>
      <c r="D167" s="21" t="s">
        <v>47</v>
      </c>
      <c r="E167" s="54">
        <v>7000</v>
      </c>
      <c r="F167" s="28">
        <v>6031.92</v>
      </c>
      <c r="G167" s="9">
        <v>6031.92</v>
      </c>
      <c r="H167" s="55">
        <f t="shared" si="8"/>
        <v>100</v>
      </c>
    </row>
    <row r="168" spans="1:8" ht="24.75" customHeight="1">
      <c r="A168" s="178" t="s">
        <v>48</v>
      </c>
      <c r="B168" s="178"/>
      <c r="C168" s="178"/>
      <c r="D168" s="21" t="s">
        <v>49</v>
      </c>
      <c r="E168" s="54">
        <v>7000</v>
      </c>
      <c r="F168" s="28">
        <v>5248.36</v>
      </c>
      <c r="G168" s="28">
        <v>5248.36</v>
      </c>
      <c r="H168" s="55">
        <f t="shared" si="8"/>
        <v>100</v>
      </c>
    </row>
    <row r="169" spans="1:8" ht="17.25" customHeight="1">
      <c r="A169" s="207" t="s">
        <v>50</v>
      </c>
      <c r="B169" s="207"/>
      <c r="C169" s="207"/>
      <c r="D169" s="3">
        <v>4410</v>
      </c>
      <c r="E169" s="54">
        <v>10000</v>
      </c>
      <c r="F169" s="28">
        <v>5484.4</v>
      </c>
      <c r="G169" s="9">
        <v>5484.4</v>
      </c>
      <c r="H169" s="55">
        <f t="shared" si="8"/>
        <v>100</v>
      </c>
    </row>
    <row r="170" spans="1:8" ht="17.25" customHeight="1">
      <c r="A170" s="153" t="s">
        <v>52</v>
      </c>
      <c r="B170" s="153"/>
      <c r="C170" s="153"/>
      <c r="D170" s="8" t="s">
        <v>53</v>
      </c>
      <c r="E170" s="54">
        <v>3300</v>
      </c>
      <c r="F170" s="28">
        <v>2631.7</v>
      </c>
      <c r="G170" s="9">
        <v>2631.7</v>
      </c>
      <c r="H170" s="55">
        <f t="shared" si="8"/>
        <v>100</v>
      </c>
    </row>
    <row r="171" spans="1:8" ht="16.5" customHeight="1">
      <c r="A171" s="146" t="s">
        <v>245</v>
      </c>
      <c r="B171" s="147"/>
      <c r="C171" s="148"/>
      <c r="D171" s="8" t="s">
        <v>55</v>
      </c>
      <c r="E171" s="54">
        <v>1884</v>
      </c>
      <c r="F171" s="28">
        <v>2000.08</v>
      </c>
      <c r="G171" s="9">
        <v>2000.08</v>
      </c>
      <c r="H171" s="55">
        <f t="shared" si="8"/>
        <v>100</v>
      </c>
    </row>
    <row r="172" spans="1:8" ht="19.5" customHeight="1">
      <c r="A172" s="153" t="s">
        <v>56</v>
      </c>
      <c r="B172" s="153"/>
      <c r="C172" s="153"/>
      <c r="D172" s="8" t="s">
        <v>57</v>
      </c>
      <c r="E172" s="54">
        <v>5500</v>
      </c>
      <c r="F172" s="28">
        <v>4428</v>
      </c>
      <c r="G172" s="9">
        <v>4428</v>
      </c>
      <c r="H172" s="55">
        <f t="shared" si="8"/>
        <v>100</v>
      </c>
    </row>
    <row r="173" spans="1:8" ht="15" customHeight="1">
      <c r="A173" s="153" t="s">
        <v>58</v>
      </c>
      <c r="B173" s="153"/>
      <c r="C173" s="153"/>
      <c r="D173" s="8" t="s">
        <v>60</v>
      </c>
      <c r="E173" s="54">
        <v>500</v>
      </c>
      <c r="F173" s="28">
        <v>480.23</v>
      </c>
      <c r="G173" s="9">
        <v>480.23</v>
      </c>
      <c r="H173" s="55">
        <f t="shared" si="8"/>
        <v>100</v>
      </c>
    </row>
    <row r="174" spans="1:8" ht="15" customHeight="1">
      <c r="A174" s="12" t="s">
        <v>288</v>
      </c>
      <c r="B174" s="12"/>
      <c r="C174" s="12"/>
      <c r="D174" s="8" t="s">
        <v>287</v>
      </c>
      <c r="E174" s="54">
        <v>300</v>
      </c>
      <c r="F174" s="28"/>
      <c r="G174" s="9"/>
      <c r="H174" s="55"/>
    </row>
    <row r="175" spans="1:8" ht="27.75" customHeight="1">
      <c r="A175" s="158" t="s">
        <v>63</v>
      </c>
      <c r="B175" s="158"/>
      <c r="C175" s="158"/>
      <c r="D175" s="21" t="s">
        <v>64</v>
      </c>
      <c r="E175" s="54">
        <v>2000</v>
      </c>
      <c r="F175" s="28">
        <v>1483.7</v>
      </c>
      <c r="G175" s="9">
        <v>1483.7</v>
      </c>
      <c r="H175" s="55">
        <f t="shared" si="8"/>
        <v>100</v>
      </c>
    </row>
    <row r="176" spans="1:8" ht="19.5" customHeight="1">
      <c r="A176" s="158" t="s">
        <v>65</v>
      </c>
      <c r="B176" s="158"/>
      <c r="C176" s="158"/>
      <c r="D176" s="21" t="s">
        <v>66</v>
      </c>
      <c r="E176" s="54">
        <v>9000</v>
      </c>
      <c r="F176" s="28">
        <v>7734.92</v>
      </c>
      <c r="G176" s="9">
        <v>7734.92</v>
      </c>
      <c r="H176" s="55">
        <f t="shared" si="8"/>
        <v>100</v>
      </c>
    </row>
    <row r="177" spans="1:8" ht="20.25" customHeight="1">
      <c r="A177" s="142" t="s">
        <v>92</v>
      </c>
      <c r="B177" s="143"/>
      <c r="C177" s="144"/>
      <c r="D177" s="21" t="s">
        <v>69</v>
      </c>
      <c r="E177" s="54"/>
      <c r="F177" s="28">
        <v>110000</v>
      </c>
      <c r="G177" s="9">
        <v>110000</v>
      </c>
      <c r="H177" s="55">
        <f t="shared" si="8"/>
        <v>100</v>
      </c>
    </row>
    <row r="178" spans="1:8" ht="16.5" customHeight="1">
      <c r="A178" s="142" t="s">
        <v>92</v>
      </c>
      <c r="B178" s="143"/>
      <c r="C178" s="144"/>
      <c r="D178" s="21" t="s">
        <v>93</v>
      </c>
      <c r="E178" s="54"/>
      <c r="F178" s="28">
        <v>125000</v>
      </c>
      <c r="G178" s="9">
        <v>124999.99</v>
      </c>
      <c r="H178" s="55">
        <f t="shared" si="8"/>
        <v>99.999992</v>
      </c>
    </row>
    <row r="179" spans="1:8" ht="19.5" customHeight="1">
      <c r="A179" s="176" t="s">
        <v>125</v>
      </c>
      <c r="B179" s="176"/>
      <c r="C179" s="35" t="s">
        <v>126</v>
      </c>
      <c r="D179" s="36"/>
      <c r="E179" s="26">
        <f>SUM(E180:E182)</f>
        <v>1000</v>
      </c>
      <c r="F179" s="26">
        <f>SUM(F180:F182)</f>
        <v>1000</v>
      </c>
      <c r="G179" s="26">
        <f>SUM(G180:G182)</f>
        <v>574.6</v>
      </c>
      <c r="H179" s="57">
        <f>G179/F179*100</f>
        <v>57.46</v>
      </c>
    </row>
    <row r="180" spans="1:8" ht="17.25" customHeight="1">
      <c r="A180" s="146" t="s">
        <v>289</v>
      </c>
      <c r="B180" s="147"/>
      <c r="C180" s="148"/>
      <c r="D180" s="8" t="s">
        <v>39</v>
      </c>
      <c r="E180" s="37">
        <v>500</v>
      </c>
      <c r="F180" s="54"/>
      <c r="G180" s="55">
        <v>0</v>
      </c>
      <c r="H180" s="55"/>
    </row>
    <row r="181" spans="1:8" ht="17.25" customHeight="1">
      <c r="A181" s="146" t="s">
        <v>12</v>
      </c>
      <c r="B181" s="164"/>
      <c r="C181" s="135"/>
      <c r="D181" s="8" t="s">
        <v>13</v>
      </c>
      <c r="E181" s="37"/>
      <c r="F181" s="54">
        <v>500</v>
      </c>
      <c r="G181" s="55">
        <v>474.6</v>
      </c>
      <c r="H181" s="55">
        <f>G181/F181*100</f>
        <v>94.92</v>
      </c>
    </row>
    <row r="182" spans="1:8" ht="27" customHeight="1">
      <c r="A182" s="142" t="s">
        <v>61</v>
      </c>
      <c r="B182" s="143"/>
      <c r="C182" s="144"/>
      <c r="D182" s="16" t="s">
        <v>62</v>
      </c>
      <c r="E182" s="37">
        <v>500</v>
      </c>
      <c r="F182" s="54">
        <v>500</v>
      </c>
      <c r="G182" s="55">
        <v>100</v>
      </c>
      <c r="H182" s="55">
        <f>G182/F182*100</f>
        <v>20</v>
      </c>
    </row>
    <row r="183" spans="1:8" ht="19.5" customHeight="1">
      <c r="A183" s="176" t="s">
        <v>273</v>
      </c>
      <c r="B183" s="176"/>
      <c r="C183" s="35" t="s">
        <v>274</v>
      </c>
      <c r="D183" s="36"/>
      <c r="E183" s="26">
        <f>SUM(E184:E193)</f>
        <v>40427</v>
      </c>
      <c r="F183" s="26">
        <f>SUM(F184:F193)</f>
        <v>43558.52</v>
      </c>
      <c r="G183" s="26">
        <f>SUM(G184:G193)</f>
        <v>41703.32</v>
      </c>
      <c r="H183" s="57">
        <f>G183/F183*100</f>
        <v>95.7409021243146</v>
      </c>
    </row>
    <row r="184" spans="1:8" ht="18.75" customHeight="1">
      <c r="A184" s="153" t="s">
        <v>28</v>
      </c>
      <c r="B184" s="153"/>
      <c r="C184" s="153"/>
      <c r="D184" s="8" t="s">
        <v>29</v>
      </c>
      <c r="E184" s="37">
        <v>18536</v>
      </c>
      <c r="F184" s="54">
        <v>21236</v>
      </c>
      <c r="G184" s="55">
        <v>21115.09</v>
      </c>
      <c r="H184" s="55">
        <f aca="true" t="shared" si="9" ref="H184:H246">G184/F184*100</f>
        <v>99.43063665473724</v>
      </c>
    </row>
    <row r="185" spans="1:8" ht="16.5" customHeight="1">
      <c r="A185" s="146" t="s">
        <v>30</v>
      </c>
      <c r="B185" s="147"/>
      <c r="C185" s="148"/>
      <c r="D185" s="8" t="s">
        <v>31</v>
      </c>
      <c r="E185" s="37">
        <v>1428</v>
      </c>
      <c r="F185" s="54">
        <v>1428</v>
      </c>
      <c r="G185" s="55">
        <v>1242.43</v>
      </c>
      <c r="H185" s="55">
        <f t="shared" si="9"/>
        <v>87.00490196078432</v>
      </c>
    </row>
    <row r="186" spans="1:8" ht="18.75" customHeight="1">
      <c r="A186" s="153" t="s">
        <v>32</v>
      </c>
      <c r="B186" s="153"/>
      <c r="C186" s="153"/>
      <c r="D186" s="8" t="s">
        <v>33</v>
      </c>
      <c r="E186" s="37">
        <v>3032.14</v>
      </c>
      <c r="F186" s="54">
        <v>3338.47</v>
      </c>
      <c r="G186" s="55">
        <v>3328.84</v>
      </c>
      <c r="H186" s="55">
        <f t="shared" si="9"/>
        <v>99.71154450991024</v>
      </c>
    </row>
    <row r="187" spans="1:8" ht="17.25" customHeight="1">
      <c r="A187" s="153" t="s">
        <v>34</v>
      </c>
      <c r="B187" s="153"/>
      <c r="C187" s="153"/>
      <c r="D187" s="8" t="s">
        <v>35</v>
      </c>
      <c r="E187" s="37">
        <v>488.86</v>
      </c>
      <c r="F187" s="54">
        <v>556.01</v>
      </c>
      <c r="G187" s="55">
        <v>535.89</v>
      </c>
      <c r="H187" s="55">
        <f t="shared" si="9"/>
        <v>96.38136004748115</v>
      </c>
    </row>
    <row r="188" spans="1:8" ht="17.25" customHeight="1">
      <c r="A188" s="145" t="s">
        <v>38</v>
      </c>
      <c r="B188" s="123"/>
      <c r="C188" s="124"/>
      <c r="D188" s="8" t="s">
        <v>39</v>
      </c>
      <c r="E188" s="37">
        <v>11000</v>
      </c>
      <c r="F188" s="54">
        <v>7500</v>
      </c>
      <c r="G188" s="55">
        <v>6769.88</v>
      </c>
      <c r="H188" s="55">
        <f t="shared" si="9"/>
        <v>90.26506666666667</v>
      </c>
    </row>
    <row r="189" spans="1:8" ht="17.25" customHeight="1">
      <c r="A189" s="145" t="s">
        <v>12</v>
      </c>
      <c r="B189" s="123"/>
      <c r="C189" s="124"/>
      <c r="D189" s="8" t="s">
        <v>13</v>
      </c>
      <c r="E189" s="37">
        <v>1500</v>
      </c>
      <c r="F189" s="54">
        <v>500</v>
      </c>
      <c r="G189" s="55">
        <v>9.5</v>
      </c>
      <c r="H189" s="55">
        <f t="shared" si="9"/>
        <v>1.9</v>
      </c>
    </row>
    <row r="190" spans="1:8" ht="27.75" customHeight="1">
      <c r="A190" s="145" t="s">
        <v>275</v>
      </c>
      <c r="B190" s="123"/>
      <c r="C190" s="124"/>
      <c r="D190" s="8" t="s">
        <v>49</v>
      </c>
      <c r="E190" s="37">
        <v>500</v>
      </c>
      <c r="F190" s="54"/>
      <c r="G190" s="55"/>
      <c r="H190" s="55"/>
    </row>
    <row r="191" spans="1:8" ht="18.75" customHeight="1">
      <c r="A191" s="158" t="s">
        <v>99</v>
      </c>
      <c r="B191" s="158"/>
      <c r="C191" s="158"/>
      <c r="D191" s="16" t="s">
        <v>55</v>
      </c>
      <c r="E191" s="37">
        <v>942</v>
      </c>
      <c r="F191" s="54">
        <v>1000.04</v>
      </c>
      <c r="G191" s="55">
        <v>1000.04</v>
      </c>
      <c r="H191" s="55">
        <f t="shared" si="9"/>
        <v>100</v>
      </c>
    </row>
    <row r="192" spans="1:8" ht="30.75" customHeight="1">
      <c r="A192" s="142" t="s">
        <v>63</v>
      </c>
      <c r="B192" s="143"/>
      <c r="C192" s="144"/>
      <c r="D192" s="16" t="s">
        <v>64</v>
      </c>
      <c r="E192" s="37">
        <v>500</v>
      </c>
      <c r="F192" s="54">
        <v>500</v>
      </c>
      <c r="G192" s="55">
        <v>338.4</v>
      </c>
      <c r="H192" s="55">
        <f t="shared" si="9"/>
        <v>67.67999999999999</v>
      </c>
    </row>
    <row r="193" spans="1:8" ht="24" customHeight="1">
      <c r="A193" s="142" t="s">
        <v>65</v>
      </c>
      <c r="B193" s="143"/>
      <c r="C193" s="144"/>
      <c r="D193" s="16" t="s">
        <v>66</v>
      </c>
      <c r="E193" s="37">
        <v>2500</v>
      </c>
      <c r="F193" s="54">
        <v>7500</v>
      </c>
      <c r="G193" s="55">
        <v>7363.25</v>
      </c>
      <c r="H193" s="55">
        <f t="shared" si="9"/>
        <v>98.17666666666666</v>
      </c>
    </row>
    <row r="194" spans="1:8" ht="21.75" customHeight="1">
      <c r="A194" s="68" t="s">
        <v>127</v>
      </c>
      <c r="B194" s="69" t="s">
        <v>128</v>
      </c>
      <c r="C194" s="70"/>
      <c r="D194" s="71"/>
      <c r="E194" s="67">
        <f aca="true" t="shared" si="10" ref="E194:G195">SUM(E195)</f>
        <v>308995</v>
      </c>
      <c r="F194" s="67">
        <f t="shared" si="10"/>
        <v>308995</v>
      </c>
      <c r="G194" s="67">
        <f t="shared" si="10"/>
        <v>204383.53</v>
      </c>
      <c r="H194" s="117">
        <f t="shared" si="9"/>
        <v>66.144607517921</v>
      </c>
    </row>
    <row r="195" spans="1:8" ht="32.25" customHeight="1">
      <c r="A195" s="198" t="s">
        <v>254</v>
      </c>
      <c r="B195" s="199"/>
      <c r="C195" s="35" t="s">
        <v>129</v>
      </c>
      <c r="D195" s="36"/>
      <c r="E195" s="26">
        <f t="shared" si="10"/>
        <v>308995</v>
      </c>
      <c r="F195" s="26">
        <f t="shared" si="10"/>
        <v>308995</v>
      </c>
      <c r="G195" s="26">
        <f t="shared" si="10"/>
        <v>204383.53</v>
      </c>
      <c r="H195" s="57">
        <f t="shared" si="9"/>
        <v>66.144607517921</v>
      </c>
    </row>
    <row r="196" spans="1:8" ht="32.25" customHeight="1">
      <c r="A196" s="145" t="s">
        <v>130</v>
      </c>
      <c r="B196" s="123"/>
      <c r="C196" s="124"/>
      <c r="D196" s="8" t="s">
        <v>131</v>
      </c>
      <c r="E196" s="37">
        <v>308995</v>
      </c>
      <c r="F196" s="27">
        <v>308995</v>
      </c>
      <c r="G196" s="9">
        <v>204383.53</v>
      </c>
      <c r="H196" s="55">
        <f t="shared" si="9"/>
        <v>66.144607517921</v>
      </c>
    </row>
    <row r="197" spans="1:8" ht="29.25" customHeight="1">
      <c r="A197" s="111" t="s">
        <v>233</v>
      </c>
      <c r="B197" s="116" t="s">
        <v>234</v>
      </c>
      <c r="C197" s="106"/>
      <c r="D197" s="8"/>
      <c r="E197" s="113">
        <f>E199</f>
        <v>2857939.85</v>
      </c>
      <c r="F197" s="113">
        <f>F198</f>
        <v>808897.34</v>
      </c>
      <c r="G197" s="117">
        <f>G198</f>
        <v>0</v>
      </c>
      <c r="H197" s="117">
        <f t="shared" si="9"/>
        <v>0</v>
      </c>
    </row>
    <row r="198" spans="1:8" ht="29.25" customHeight="1">
      <c r="A198" s="125" t="s">
        <v>235</v>
      </c>
      <c r="B198" s="126"/>
      <c r="C198" s="112" t="s">
        <v>236</v>
      </c>
      <c r="D198" s="8"/>
      <c r="E198" s="38">
        <f>E199</f>
        <v>2857939.85</v>
      </c>
      <c r="F198" s="38">
        <f>F199</f>
        <v>808897.34</v>
      </c>
      <c r="G198" s="57">
        <f>G199</f>
        <v>0</v>
      </c>
      <c r="H198" s="57">
        <f t="shared" si="9"/>
        <v>0</v>
      </c>
    </row>
    <row r="199" spans="1:8" ht="29.25" customHeight="1">
      <c r="A199" s="145" t="s">
        <v>290</v>
      </c>
      <c r="B199" s="123"/>
      <c r="C199" s="124"/>
      <c r="D199" s="8" t="s">
        <v>237</v>
      </c>
      <c r="E199" s="37">
        <v>2857939.85</v>
      </c>
      <c r="F199" s="27">
        <v>808897.34</v>
      </c>
      <c r="G199" s="9">
        <v>0</v>
      </c>
      <c r="H199" s="55">
        <f t="shared" si="9"/>
        <v>0</v>
      </c>
    </row>
    <row r="200" spans="1:8" ht="22.5" customHeight="1">
      <c r="A200" s="70" t="s">
        <v>132</v>
      </c>
      <c r="B200" s="73" t="s">
        <v>133</v>
      </c>
      <c r="C200" s="71"/>
      <c r="D200" s="71"/>
      <c r="E200" s="67">
        <f>E201+E224+E236+E249+E277+E324+E332+E363+E355</f>
        <v>19820272.589999996</v>
      </c>
      <c r="F200" s="67">
        <f>F201+F224+F236+F249+F277+F324+F332+F363+F355</f>
        <v>20880139.18</v>
      </c>
      <c r="G200" s="67">
        <f>G201+G236+G224+G249+G277+G324+G332+G363+G355</f>
        <v>19842698.809999995</v>
      </c>
      <c r="H200" s="117">
        <f t="shared" si="9"/>
        <v>95.03144897140477</v>
      </c>
    </row>
    <row r="201" spans="1:8" ht="23.25" customHeight="1">
      <c r="A201" s="184" t="s">
        <v>134</v>
      </c>
      <c r="B201" s="184"/>
      <c r="C201" s="35" t="s">
        <v>135</v>
      </c>
      <c r="D201" s="36"/>
      <c r="E201" s="26">
        <f>SUM(E202:E223)</f>
        <v>1298355.32</v>
      </c>
      <c r="F201" s="26">
        <f>SUM(F202:F223)</f>
        <v>1531215.77</v>
      </c>
      <c r="G201" s="26">
        <f>SUM(G202:G223)</f>
        <v>1472706.47</v>
      </c>
      <c r="H201" s="57">
        <f t="shared" si="9"/>
        <v>96.17889907181403</v>
      </c>
    </row>
    <row r="202" spans="1:8" ht="17.25" customHeight="1">
      <c r="A202" s="153" t="s">
        <v>26</v>
      </c>
      <c r="B202" s="153"/>
      <c r="C202" s="153"/>
      <c r="D202" s="8" t="s">
        <v>27</v>
      </c>
      <c r="E202" s="27">
        <v>3226</v>
      </c>
      <c r="F202" s="27">
        <v>3226</v>
      </c>
      <c r="G202" s="9">
        <v>3226</v>
      </c>
      <c r="H202" s="55">
        <f t="shared" si="9"/>
        <v>100</v>
      </c>
    </row>
    <row r="203" spans="1:8" ht="18" customHeight="1">
      <c r="A203" s="153" t="s">
        <v>28</v>
      </c>
      <c r="B203" s="153"/>
      <c r="C203" s="153"/>
      <c r="D203" s="8" t="s">
        <v>29</v>
      </c>
      <c r="E203" s="27">
        <v>929214.85</v>
      </c>
      <c r="F203" s="27">
        <v>951940.85</v>
      </c>
      <c r="G203" s="9">
        <v>893985.58</v>
      </c>
      <c r="H203" s="55">
        <f t="shared" si="9"/>
        <v>93.9118832856054</v>
      </c>
    </row>
    <row r="204" spans="1:8" ht="15.75" customHeight="1">
      <c r="A204" s="153" t="s">
        <v>30</v>
      </c>
      <c r="B204" s="153"/>
      <c r="C204" s="153"/>
      <c r="D204" s="8" t="s">
        <v>31</v>
      </c>
      <c r="E204" s="27">
        <v>64696</v>
      </c>
      <c r="F204" s="27">
        <v>63115.33</v>
      </c>
      <c r="G204" s="9">
        <v>63115.33</v>
      </c>
      <c r="H204" s="55">
        <f t="shared" si="9"/>
        <v>100</v>
      </c>
    </row>
    <row r="205" spans="1:8" ht="18" customHeight="1">
      <c r="A205" s="153" t="s">
        <v>32</v>
      </c>
      <c r="B205" s="153"/>
      <c r="C205" s="153"/>
      <c r="D205" s="8" t="s">
        <v>33</v>
      </c>
      <c r="E205" s="27">
        <v>146749.82</v>
      </c>
      <c r="F205" s="27">
        <v>146998.02</v>
      </c>
      <c r="G205" s="9">
        <v>146760.79</v>
      </c>
      <c r="H205" s="55">
        <f t="shared" si="9"/>
        <v>99.83861687388715</v>
      </c>
    </row>
    <row r="206" spans="1:8" ht="15.75" customHeight="1">
      <c r="A206" s="153" t="s">
        <v>34</v>
      </c>
      <c r="B206" s="153"/>
      <c r="C206" s="153"/>
      <c r="D206" s="8" t="s">
        <v>35</v>
      </c>
      <c r="E206" s="27">
        <v>23166.82</v>
      </c>
      <c r="F206" s="27">
        <v>23089.76</v>
      </c>
      <c r="G206" s="9">
        <v>22900.44</v>
      </c>
      <c r="H206" s="55">
        <f t="shared" si="9"/>
        <v>99.18006943337653</v>
      </c>
    </row>
    <row r="207" spans="1:8" ht="17.25" customHeight="1">
      <c r="A207" s="153" t="s">
        <v>38</v>
      </c>
      <c r="B207" s="153"/>
      <c r="C207" s="153"/>
      <c r="D207" s="8" t="s">
        <v>39</v>
      </c>
      <c r="E207" s="27">
        <v>10882</v>
      </c>
      <c r="F207" s="27">
        <v>75130</v>
      </c>
      <c r="G207" s="9">
        <v>75130</v>
      </c>
      <c r="H207" s="55">
        <f t="shared" si="9"/>
        <v>100</v>
      </c>
    </row>
    <row r="208" spans="1:8" ht="17.25" customHeight="1">
      <c r="A208" s="153" t="s">
        <v>121</v>
      </c>
      <c r="B208" s="153"/>
      <c r="C208" s="153"/>
      <c r="D208" s="8" t="s">
        <v>136</v>
      </c>
      <c r="E208" s="27">
        <v>300</v>
      </c>
      <c r="F208" s="27">
        <v>300</v>
      </c>
      <c r="G208" s="9">
        <v>300</v>
      </c>
      <c r="H208" s="55">
        <f t="shared" si="9"/>
        <v>100</v>
      </c>
    </row>
    <row r="209" spans="1:8" ht="18" customHeight="1">
      <c r="A209" s="153" t="s">
        <v>255</v>
      </c>
      <c r="B209" s="153"/>
      <c r="C209" s="153"/>
      <c r="D209" s="8" t="s">
        <v>122</v>
      </c>
      <c r="E209" s="27">
        <v>300</v>
      </c>
      <c r="F209" s="27">
        <v>300</v>
      </c>
      <c r="G209" s="9">
        <v>300</v>
      </c>
      <c r="H209" s="55">
        <f t="shared" si="9"/>
        <v>100</v>
      </c>
    </row>
    <row r="210" spans="1:8" ht="16.5" customHeight="1">
      <c r="A210" s="153" t="s">
        <v>123</v>
      </c>
      <c r="B210" s="153"/>
      <c r="C210" s="153"/>
      <c r="D210" s="8" t="s">
        <v>124</v>
      </c>
      <c r="E210" s="27">
        <v>3000</v>
      </c>
      <c r="F210" s="27">
        <v>2500</v>
      </c>
      <c r="G210" s="9">
        <v>2500</v>
      </c>
      <c r="H210" s="55">
        <f t="shared" si="9"/>
        <v>100</v>
      </c>
    </row>
    <row r="211" spans="1:8" ht="14.25" customHeight="1">
      <c r="A211" s="153" t="s">
        <v>40</v>
      </c>
      <c r="B211" s="153"/>
      <c r="C211" s="153"/>
      <c r="D211" s="8" t="s">
        <v>41</v>
      </c>
      <c r="E211" s="27">
        <v>49400</v>
      </c>
      <c r="F211" s="27">
        <v>76800</v>
      </c>
      <c r="G211" s="9">
        <v>76800</v>
      </c>
      <c r="H211" s="55">
        <f t="shared" si="9"/>
        <v>100</v>
      </c>
    </row>
    <row r="212" spans="1:8" ht="15.75" customHeight="1">
      <c r="A212" s="153" t="s">
        <v>42</v>
      </c>
      <c r="B212" s="153"/>
      <c r="C212" s="153"/>
      <c r="D212" s="8" t="s">
        <v>43</v>
      </c>
      <c r="E212" s="27">
        <v>7000</v>
      </c>
      <c r="F212" s="27">
        <v>12095.38</v>
      </c>
      <c r="G212" s="9">
        <v>12095.38</v>
      </c>
      <c r="H212" s="55">
        <f t="shared" si="9"/>
        <v>100</v>
      </c>
    </row>
    <row r="213" spans="1:8" ht="15" customHeight="1">
      <c r="A213" s="153" t="s">
        <v>12</v>
      </c>
      <c r="B213" s="153"/>
      <c r="C213" s="153"/>
      <c r="D213" s="8" t="s">
        <v>13</v>
      </c>
      <c r="E213" s="27">
        <v>1500</v>
      </c>
      <c r="F213" s="27">
        <v>53227.07</v>
      </c>
      <c r="G213" s="9">
        <v>53227.07</v>
      </c>
      <c r="H213" s="55">
        <f t="shared" si="9"/>
        <v>100</v>
      </c>
    </row>
    <row r="214" spans="1:8" ht="15" customHeight="1">
      <c r="A214" s="153" t="s">
        <v>44</v>
      </c>
      <c r="B214" s="153"/>
      <c r="C214" s="153"/>
      <c r="D214" s="8" t="s">
        <v>45</v>
      </c>
      <c r="E214" s="27">
        <v>800</v>
      </c>
      <c r="F214" s="27">
        <v>260</v>
      </c>
      <c r="G214" s="9">
        <v>260</v>
      </c>
      <c r="H214" s="55">
        <f t="shared" si="9"/>
        <v>100</v>
      </c>
    </row>
    <row r="215" spans="1:8" ht="27.75" customHeight="1">
      <c r="A215" s="178" t="s">
        <v>46</v>
      </c>
      <c r="B215" s="178"/>
      <c r="C215" s="178"/>
      <c r="D215" s="21" t="s">
        <v>47</v>
      </c>
      <c r="E215" s="27">
        <v>1200</v>
      </c>
      <c r="F215" s="27">
        <v>800</v>
      </c>
      <c r="G215" s="9">
        <v>745.56</v>
      </c>
      <c r="H215" s="55">
        <f t="shared" si="9"/>
        <v>93.195</v>
      </c>
    </row>
    <row r="216" spans="1:8" ht="29.25" customHeight="1">
      <c r="A216" s="178" t="s">
        <v>48</v>
      </c>
      <c r="B216" s="178"/>
      <c r="C216" s="178"/>
      <c r="D216" s="21" t="s">
        <v>49</v>
      </c>
      <c r="E216" s="27">
        <v>1700</v>
      </c>
      <c r="F216" s="27">
        <v>1900</v>
      </c>
      <c r="G216" s="9">
        <v>1900</v>
      </c>
      <c r="H216" s="55">
        <f t="shared" si="9"/>
        <v>100</v>
      </c>
    </row>
    <row r="217" spans="1:8" ht="17.25" customHeight="1">
      <c r="A217" s="153" t="s">
        <v>50</v>
      </c>
      <c r="B217" s="153"/>
      <c r="C217" s="153"/>
      <c r="D217" s="8" t="s">
        <v>51</v>
      </c>
      <c r="E217" s="27">
        <v>600</v>
      </c>
      <c r="F217" s="27">
        <v>4612.71</v>
      </c>
      <c r="G217" s="9">
        <v>4546.3</v>
      </c>
      <c r="H217" s="55">
        <f t="shared" si="9"/>
        <v>98.56028235028866</v>
      </c>
    </row>
    <row r="218" spans="1:8" ht="18" customHeight="1">
      <c r="A218" s="153" t="s">
        <v>52</v>
      </c>
      <c r="B218" s="153"/>
      <c r="C218" s="153"/>
      <c r="D218" s="8" t="s">
        <v>53</v>
      </c>
      <c r="E218" s="27">
        <v>2333.83</v>
      </c>
      <c r="F218" s="27">
        <v>2333.83</v>
      </c>
      <c r="G218" s="9">
        <v>2333.83</v>
      </c>
      <c r="H218" s="55">
        <f t="shared" si="9"/>
        <v>100</v>
      </c>
    </row>
    <row r="219" spans="1:8" ht="18" customHeight="1">
      <c r="A219" s="153" t="s">
        <v>54</v>
      </c>
      <c r="B219" s="153"/>
      <c r="C219" s="153"/>
      <c r="D219" s="8" t="s">
        <v>55</v>
      </c>
      <c r="E219" s="27">
        <v>49136</v>
      </c>
      <c r="F219" s="27">
        <v>47720.2</v>
      </c>
      <c r="G219" s="9">
        <v>47720.2</v>
      </c>
      <c r="H219" s="55">
        <f t="shared" si="9"/>
        <v>100</v>
      </c>
    </row>
    <row r="220" spans="1:8" ht="29.25" customHeight="1">
      <c r="A220" s="191" t="s">
        <v>61</v>
      </c>
      <c r="B220" s="137"/>
      <c r="C220" s="138"/>
      <c r="D220" s="56">
        <v>4700</v>
      </c>
      <c r="E220" s="9">
        <v>400</v>
      </c>
      <c r="F220" s="9">
        <v>1350</v>
      </c>
      <c r="G220" s="9">
        <v>1350</v>
      </c>
      <c r="H220" s="55">
        <f t="shared" si="9"/>
        <v>100</v>
      </c>
    </row>
    <row r="221" spans="1:8" ht="27.75" customHeight="1">
      <c r="A221" s="158" t="s">
        <v>63</v>
      </c>
      <c r="B221" s="158"/>
      <c r="C221" s="158"/>
      <c r="D221" s="21" t="s">
        <v>64</v>
      </c>
      <c r="E221" s="27">
        <v>1000</v>
      </c>
      <c r="F221" s="27">
        <v>800</v>
      </c>
      <c r="G221" s="9">
        <v>800</v>
      </c>
      <c r="H221" s="55">
        <f t="shared" si="9"/>
        <v>100</v>
      </c>
    </row>
    <row r="222" spans="1:8" ht="20.25" customHeight="1">
      <c r="A222" s="158" t="s">
        <v>65</v>
      </c>
      <c r="B222" s="158"/>
      <c r="C222" s="158"/>
      <c r="D222" s="56">
        <v>4750</v>
      </c>
      <c r="E222" s="9">
        <v>1750</v>
      </c>
      <c r="F222" s="9">
        <v>850</v>
      </c>
      <c r="G222" s="9">
        <v>850</v>
      </c>
      <c r="H222" s="55">
        <f t="shared" si="9"/>
        <v>100</v>
      </c>
    </row>
    <row r="223" spans="1:8" ht="20.25" customHeight="1">
      <c r="A223" s="142" t="s">
        <v>250</v>
      </c>
      <c r="B223" s="137"/>
      <c r="C223" s="138"/>
      <c r="D223" s="56">
        <v>6050</v>
      </c>
      <c r="E223" s="9"/>
      <c r="F223" s="9">
        <v>61866.62</v>
      </c>
      <c r="G223" s="9">
        <v>61859.99</v>
      </c>
      <c r="H223" s="55">
        <f t="shared" si="9"/>
        <v>99.98928339708876</v>
      </c>
    </row>
    <row r="224" spans="1:8" ht="20.25" customHeight="1">
      <c r="A224" s="125" t="s">
        <v>291</v>
      </c>
      <c r="B224" s="219"/>
      <c r="C224" s="114" t="s">
        <v>292</v>
      </c>
      <c r="D224" s="56"/>
      <c r="E224" s="57">
        <f>SUM(E225:E235)</f>
        <v>135376.41999999998</v>
      </c>
      <c r="F224" s="57">
        <f>SUM(F225:F235)</f>
        <v>215378.75</v>
      </c>
      <c r="G224" s="57">
        <f>SUM(G225:G235)</f>
        <v>213826.44</v>
      </c>
      <c r="H224" s="57">
        <f t="shared" si="9"/>
        <v>99.2792650156991</v>
      </c>
    </row>
    <row r="225" spans="1:8" ht="20.25" customHeight="1">
      <c r="A225" s="188" t="s">
        <v>293</v>
      </c>
      <c r="B225" s="189"/>
      <c r="C225" s="190"/>
      <c r="D225" s="56">
        <v>3020</v>
      </c>
      <c r="E225" s="9">
        <v>237</v>
      </c>
      <c r="F225" s="9">
        <v>237</v>
      </c>
      <c r="G225" s="9">
        <v>237</v>
      </c>
      <c r="H225" s="55">
        <f t="shared" si="9"/>
        <v>100</v>
      </c>
    </row>
    <row r="226" spans="1:8" ht="20.25" customHeight="1">
      <c r="A226" s="139" t="s">
        <v>28</v>
      </c>
      <c r="B226" s="151"/>
      <c r="C226" s="152"/>
      <c r="D226" s="56">
        <v>4010</v>
      </c>
      <c r="E226" s="9">
        <v>97419.32</v>
      </c>
      <c r="F226" s="9">
        <v>154489.32</v>
      </c>
      <c r="G226" s="9">
        <v>153148.28</v>
      </c>
      <c r="H226" s="55">
        <f t="shared" si="9"/>
        <v>99.13195294017734</v>
      </c>
    </row>
    <row r="227" spans="1:8" ht="20.25" customHeight="1">
      <c r="A227" s="139" t="s">
        <v>30</v>
      </c>
      <c r="B227" s="151"/>
      <c r="C227" s="152"/>
      <c r="D227" s="56">
        <v>4040</v>
      </c>
      <c r="E227" s="9">
        <v>3029</v>
      </c>
      <c r="F227" s="9">
        <v>3469.23</v>
      </c>
      <c r="G227" s="9">
        <v>3469.23</v>
      </c>
      <c r="H227" s="55">
        <f t="shared" si="9"/>
        <v>100</v>
      </c>
    </row>
    <row r="228" spans="1:8" ht="20.25" customHeight="1">
      <c r="A228" s="139" t="s">
        <v>32</v>
      </c>
      <c r="B228" s="151"/>
      <c r="C228" s="152"/>
      <c r="D228" s="56">
        <v>4110</v>
      </c>
      <c r="E228" s="9">
        <v>15710.12</v>
      </c>
      <c r="F228" s="9">
        <v>24178.97</v>
      </c>
      <c r="G228" s="9">
        <v>24118.84</v>
      </c>
      <c r="H228" s="55">
        <f t="shared" si="9"/>
        <v>99.75131281440028</v>
      </c>
    </row>
    <row r="229" spans="1:8" ht="20.25" customHeight="1">
      <c r="A229" s="139" t="s">
        <v>34</v>
      </c>
      <c r="B229" s="151"/>
      <c r="C229" s="152"/>
      <c r="D229" s="56">
        <v>4120</v>
      </c>
      <c r="E229" s="9">
        <v>2460.98</v>
      </c>
      <c r="F229" s="9">
        <v>3801.77</v>
      </c>
      <c r="G229" s="9">
        <v>3762.12</v>
      </c>
      <c r="H229" s="55">
        <f t="shared" si="9"/>
        <v>98.9570647356363</v>
      </c>
    </row>
    <row r="230" spans="1:8" ht="20.25" customHeight="1">
      <c r="A230" s="139" t="s">
        <v>38</v>
      </c>
      <c r="B230" s="151"/>
      <c r="C230" s="152"/>
      <c r="D230" s="56">
        <v>4210</v>
      </c>
      <c r="E230" s="9">
        <v>5000</v>
      </c>
      <c r="F230" s="9">
        <v>5703.3</v>
      </c>
      <c r="G230" s="9">
        <v>5692.69</v>
      </c>
      <c r="H230" s="55">
        <f t="shared" si="9"/>
        <v>99.81396735223466</v>
      </c>
    </row>
    <row r="231" spans="1:8" ht="20.25" customHeight="1">
      <c r="A231" s="139" t="s">
        <v>123</v>
      </c>
      <c r="B231" s="151"/>
      <c r="C231" s="152"/>
      <c r="D231" s="56">
        <v>4240</v>
      </c>
      <c r="E231" s="9">
        <v>4000</v>
      </c>
      <c r="F231" s="9">
        <v>4000</v>
      </c>
      <c r="G231" s="9">
        <v>3942.91</v>
      </c>
      <c r="H231" s="55">
        <f t="shared" si="9"/>
        <v>98.57275</v>
      </c>
    </row>
    <row r="232" spans="1:8" ht="20.25" customHeight="1">
      <c r="A232" s="153" t="s">
        <v>12</v>
      </c>
      <c r="B232" s="153"/>
      <c r="C232" s="153"/>
      <c r="D232" s="56">
        <v>4300</v>
      </c>
      <c r="E232" s="9"/>
      <c r="F232" s="9">
        <v>11500</v>
      </c>
      <c r="G232" s="9">
        <v>11456.21</v>
      </c>
      <c r="H232" s="55">
        <f t="shared" si="9"/>
        <v>99.61921739130433</v>
      </c>
    </row>
    <row r="233" spans="1:8" ht="20.25" customHeight="1">
      <c r="A233" s="139" t="s">
        <v>245</v>
      </c>
      <c r="B233" s="151"/>
      <c r="C233" s="152"/>
      <c r="D233" s="56">
        <v>4440</v>
      </c>
      <c r="E233" s="9">
        <v>6520</v>
      </c>
      <c r="F233" s="9">
        <v>7202.46</v>
      </c>
      <c r="G233" s="9">
        <v>7202.46</v>
      </c>
      <c r="H233" s="55">
        <f t="shared" si="9"/>
        <v>100</v>
      </c>
    </row>
    <row r="234" spans="1:8" ht="29.25" customHeight="1">
      <c r="A234" s="139" t="s">
        <v>63</v>
      </c>
      <c r="B234" s="151"/>
      <c r="C234" s="152"/>
      <c r="D234" s="56">
        <v>4740</v>
      </c>
      <c r="E234" s="9">
        <v>500</v>
      </c>
      <c r="F234" s="9">
        <v>296.7</v>
      </c>
      <c r="G234" s="9">
        <v>296.7</v>
      </c>
      <c r="H234" s="55">
        <f t="shared" si="9"/>
        <v>100</v>
      </c>
    </row>
    <row r="235" spans="1:8" ht="20.25" customHeight="1">
      <c r="A235" s="139" t="s">
        <v>65</v>
      </c>
      <c r="B235" s="151"/>
      <c r="C235" s="152"/>
      <c r="D235" s="56">
        <v>4750</v>
      </c>
      <c r="E235" s="9">
        <v>500</v>
      </c>
      <c r="F235" s="9">
        <v>500</v>
      </c>
      <c r="G235" s="9">
        <v>500</v>
      </c>
      <c r="H235" s="55">
        <f t="shared" si="9"/>
        <v>100</v>
      </c>
    </row>
    <row r="236" spans="1:8" ht="20.25" customHeight="1">
      <c r="A236" s="184" t="s">
        <v>137</v>
      </c>
      <c r="B236" s="184"/>
      <c r="C236" s="35" t="s">
        <v>138</v>
      </c>
      <c r="D236" s="80"/>
      <c r="E236" s="26">
        <f>SUM(E237:E248)</f>
        <v>926426.1200000001</v>
      </c>
      <c r="F236" s="26">
        <f>SUM(F237:F248)</f>
        <v>987863.17</v>
      </c>
      <c r="G236" s="26">
        <f>SUM(G237:G248)</f>
        <v>987519.76</v>
      </c>
      <c r="H236" s="57">
        <f t="shared" si="9"/>
        <v>99.96523708845224</v>
      </c>
    </row>
    <row r="237" spans="1:8" ht="16.5" customHeight="1">
      <c r="A237" s="153" t="s">
        <v>26</v>
      </c>
      <c r="B237" s="153"/>
      <c r="C237" s="153"/>
      <c r="D237" s="8" t="s">
        <v>27</v>
      </c>
      <c r="E237" s="54">
        <v>2368</v>
      </c>
      <c r="F237" s="54">
        <v>2368</v>
      </c>
      <c r="G237" s="55">
        <v>2368</v>
      </c>
      <c r="H237" s="55">
        <f t="shared" si="9"/>
        <v>100</v>
      </c>
    </row>
    <row r="238" spans="1:8" ht="17.25" customHeight="1">
      <c r="A238" s="153" t="s">
        <v>28</v>
      </c>
      <c r="B238" s="153"/>
      <c r="C238" s="153"/>
      <c r="D238" s="8" t="s">
        <v>29</v>
      </c>
      <c r="E238" s="54">
        <v>682699.29</v>
      </c>
      <c r="F238" s="54">
        <v>726854.29</v>
      </c>
      <c r="G238" s="55">
        <v>726631.83</v>
      </c>
      <c r="H238" s="55">
        <f t="shared" si="9"/>
        <v>99.96939414088068</v>
      </c>
    </row>
    <row r="239" spans="1:8" ht="17.25" customHeight="1">
      <c r="A239" s="153" t="s">
        <v>30</v>
      </c>
      <c r="B239" s="153"/>
      <c r="C239" s="153"/>
      <c r="D239" s="8" t="s">
        <v>31</v>
      </c>
      <c r="E239">
        <v>49135</v>
      </c>
      <c r="F239" s="54">
        <v>50565.93</v>
      </c>
      <c r="G239" s="55">
        <v>50565.93</v>
      </c>
      <c r="H239" s="55">
        <f t="shared" si="9"/>
        <v>100</v>
      </c>
    </row>
    <row r="240" spans="1:8" ht="16.5" customHeight="1">
      <c r="A240" s="153" t="s">
        <v>32</v>
      </c>
      <c r="B240" s="153"/>
      <c r="C240" s="153"/>
      <c r="D240" s="8" t="s">
        <v>33</v>
      </c>
      <c r="E240" s="54">
        <v>107951.54</v>
      </c>
      <c r="F240" s="54">
        <v>119075.34</v>
      </c>
      <c r="G240" s="55">
        <v>119049.61</v>
      </c>
      <c r="H240" s="55">
        <f t="shared" si="9"/>
        <v>99.97839183159167</v>
      </c>
    </row>
    <row r="241" spans="1:8" ht="16.5" customHeight="1">
      <c r="A241" s="153" t="s">
        <v>34</v>
      </c>
      <c r="B241" s="153"/>
      <c r="C241" s="153"/>
      <c r="D241" s="8" t="s">
        <v>35</v>
      </c>
      <c r="E241" s="54">
        <v>17043.29</v>
      </c>
      <c r="F241" s="54">
        <v>18018.35</v>
      </c>
      <c r="G241" s="55">
        <v>17998.64</v>
      </c>
      <c r="H241" s="55">
        <f t="shared" si="9"/>
        <v>99.89061151548283</v>
      </c>
    </row>
    <row r="242" spans="1:8" ht="15" customHeight="1">
      <c r="A242" s="153" t="s">
        <v>38</v>
      </c>
      <c r="B242" s="153"/>
      <c r="C242" s="153"/>
      <c r="D242" s="8" t="s">
        <v>39</v>
      </c>
      <c r="E242" s="54">
        <v>3361</v>
      </c>
      <c r="F242" s="54">
        <v>4361</v>
      </c>
      <c r="G242" s="55">
        <v>4361</v>
      </c>
      <c r="H242" s="55">
        <f t="shared" si="9"/>
        <v>100</v>
      </c>
    </row>
    <row r="243" spans="1:8" ht="15.75" customHeight="1">
      <c r="A243" s="153" t="s">
        <v>123</v>
      </c>
      <c r="B243" s="153"/>
      <c r="C243" s="153"/>
      <c r="D243" s="8" t="s">
        <v>124</v>
      </c>
      <c r="E243" s="54">
        <v>1300</v>
      </c>
      <c r="F243" s="54">
        <v>1300</v>
      </c>
      <c r="G243" s="55">
        <v>1300</v>
      </c>
      <c r="H243" s="55">
        <f t="shared" si="9"/>
        <v>100</v>
      </c>
    </row>
    <row r="244" spans="1:8" ht="15" customHeight="1">
      <c r="A244" s="153" t="s">
        <v>40</v>
      </c>
      <c r="B244" s="153"/>
      <c r="C244" s="153"/>
      <c r="D244" s="8" t="s">
        <v>41</v>
      </c>
      <c r="E244" s="54">
        <v>26079</v>
      </c>
      <c r="F244" s="54">
        <v>26079</v>
      </c>
      <c r="G244" s="55">
        <v>26014.47</v>
      </c>
      <c r="H244" s="55">
        <f t="shared" si="9"/>
        <v>99.75255953065685</v>
      </c>
    </row>
    <row r="245" spans="1:8" ht="14.25" customHeight="1">
      <c r="A245" s="153" t="s">
        <v>42</v>
      </c>
      <c r="B245" s="153"/>
      <c r="C245" s="153"/>
      <c r="D245" s="8" t="s">
        <v>43</v>
      </c>
      <c r="E245" s="54">
        <v>917</v>
      </c>
      <c r="F245" s="54">
        <v>722.76</v>
      </c>
      <c r="G245" s="55">
        <v>722.76</v>
      </c>
      <c r="H245" s="55">
        <f t="shared" si="9"/>
        <v>100</v>
      </c>
    </row>
    <row r="246" spans="1:8" ht="15" customHeight="1">
      <c r="A246" s="153" t="s">
        <v>12</v>
      </c>
      <c r="B246" s="153"/>
      <c r="C246" s="153"/>
      <c r="D246" s="8" t="s">
        <v>13</v>
      </c>
      <c r="E246" s="54">
        <v>1890</v>
      </c>
      <c r="F246" s="54">
        <v>1890</v>
      </c>
      <c r="G246" s="55">
        <v>1890</v>
      </c>
      <c r="H246" s="55">
        <f t="shared" si="9"/>
        <v>100</v>
      </c>
    </row>
    <row r="247" spans="1:8" ht="15" customHeight="1">
      <c r="A247" s="153" t="s">
        <v>50</v>
      </c>
      <c r="B247" s="153"/>
      <c r="C247" s="153"/>
      <c r="D247" s="8" t="s">
        <v>51</v>
      </c>
      <c r="E247" s="54">
        <v>362</v>
      </c>
      <c r="F247" s="54">
        <v>362</v>
      </c>
      <c r="G247" s="55">
        <v>351.02</v>
      </c>
      <c r="H247" s="55">
        <f>G247/F247*100</f>
        <v>96.96685082872928</v>
      </c>
    </row>
    <row r="248" spans="1:8" ht="15" customHeight="1">
      <c r="A248" s="153" t="s">
        <v>54</v>
      </c>
      <c r="B248" s="153"/>
      <c r="C248" s="153"/>
      <c r="D248" s="8" t="s">
        <v>55</v>
      </c>
      <c r="E248" s="54">
        <v>33320</v>
      </c>
      <c r="F248" s="54">
        <v>36266.5</v>
      </c>
      <c r="G248" s="55">
        <v>36266.5</v>
      </c>
      <c r="H248" s="55">
        <f>G248/F248*100</f>
        <v>100</v>
      </c>
    </row>
    <row r="249" spans="1:8" ht="21" customHeight="1">
      <c r="A249" s="206" t="s">
        <v>139</v>
      </c>
      <c r="B249" s="206"/>
      <c r="C249" s="35" t="s">
        <v>140</v>
      </c>
      <c r="D249" s="85"/>
      <c r="E249" s="50">
        <f>SUM(E250:E251)</f>
        <v>5716173.440000001</v>
      </c>
      <c r="F249" s="50">
        <f>SUM(F250:F251)</f>
        <v>6223513.44</v>
      </c>
      <c r="G249" s="50">
        <f>G250+G251</f>
        <v>5875311.580000001</v>
      </c>
      <c r="H249" s="57">
        <f aca="true" t="shared" si="11" ref="H249:H314">G249/F249*100</f>
        <v>94.40505972459185</v>
      </c>
    </row>
    <row r="250" spans="1:8" ht="25.5" customHeight="1">
      <c r="A250" s="158" t="s">
        <v>141</v>
      </c>
      <c r="B250" s="158"/>
      <c r="C250" s="158"/>
      <c r="D250" s="3">
        <v>2540</v>
      </c>
      <c r="E250" s="17">
        <v>604754</v>
      </c>
      <c r="F250" s="25">
        <v>630954</v>
      </c>
      <c r="G250" s="9">
        <v>630003.96</v>
      </c>
      <c r="H250" s="55">
        <f t="shared" si="11"/>
        <v>99.84942800901491</v>
      </c>
    </row>
    <row r="251" spans="1:8" ht="18.75" customHeight="1">
      <c r="A251" s="184" t="s">
        <v>139</v>
      </c>
      <c r="B251" s="184"/>
      <c r="C251" s="184"/>
      <c r="D251" s="184"/>
      <c r="E251" s="50">
        <f>SUM(E252:E276)</f>
        <v>5111419.440000001</v>
      </c>
      <c r="F251" s="50">
        <f>SUM(F252:F276)</f>
        <v>5592559.44</v>
      </c>
      <c r="G251" s="50">
        <f>SUM(G252:G276)</f>
        <v>5245307.620000001</v>
      </c>
      <c r="H251" s="57">
        <f t="shared" si="11"/>
        <v>93.79082468902648</v>
      </c>
    </row>
    <row r="252" spans="1:8" ht="17.25" customHeight="1">
      <c r="A252" s="157" t="s">
        <v>26</v>
      </c>
      <c r="B252" s="157"/>
      <c r="C252" s="157"/>
      <c r="D252" s="21" t="s">
        <v>27</v>
      </c>
      <c r="E252" s="17">
        <v>9146.92</v>
      </c>
      <c r="F252" s="17">
        <v>9146.92</v>
      </c>
      <c r="G252" s="9">
        <v>7541.43</v>
      </c>
      <c r="H252" s="55">
        <f t="shared" si="11"/>
        <v>82.44775290480293</v>
      </c>
    </row>
    <row r="253" spans="1:8" ht="17.25" customHeight="1">
      <c r="A253" s="157" t="s">
        <v>28</v>
      </c>
      <c r="B253" s="157"/>
      <c r="C253" s="157"/>
      <c r="D253" s="21" t="s">
        <v>29</v>
      </c>
      <c r="E253" s="17">
        <v>3403622.14</v>
      </c>
      <c r="F253" s="17">
        <v>3765639.91</v>
      </c>
      <c r="G253" s="9">
        <v>3478355.72</v>
      </c>
      <c r="H253" s="55">
        <f t="shared" si="11"/>
        <v>92.37090648956926</v>
      </c>
    </row>
    <row r="254" spans="1:8" ht="15.75" customHeight="1">
      <c r="A254" s="157" t="s">
        <v>30</v>
      </c>
      <c r="B254" s="157"/>
      <c r="C254" s="157"/>
      <c r="D254" s="21" t="s">
        <v>31</v>
      </c>
      <c r="E254" s="17">
        <v>262174.29</v>
      </c>
      <c r="F254" s="17">
        <v>258862.07</v>
      </c>
      <c r="G254" s="9">
        <v>258862.07</v>
      </c>
      <c r="H254" s="55">
        <f t="shared" si="11"/>
        <v>100</v>
      </c>
    </row>
    <row r="255" spans="1:8" ht="15" customHeight="1">
      <c r="A255" s="157" t="s">
        <v>32</v>
      </c>
      <c r="B255" s="157"/>
      <c r="C255" s="157"/>
      <c r="D255" s="21" t="s">
        <v>33</v>
      </c>
      <c r="E255" s="17">
        <v>537461.22</v>
      </c>
      <c r="F255" s="17">
        <v>560684</v>
      </c>
      <c r="G255" s="9">
        <v>560051</v>
      </c>
      <c r="H255" s="55">
        <f t="shared" si="11"/>
        <v>99.88710218233443</v>
      </c>
    </row>
    <row r="256" spans="1:8" ht="16.5" customHeight="1">
      <c r="A256" s="157" t="s">
        <v>34</v>
      </c>
      <c r="B256" s="157"/>
      <c r="C256" s="157"/>
      <c r="D256" s="21" t="s">
        <v>35</v>
      </c>
      <c r="E256" s="17">
        <v>86369.06</v>
      </c>
      <c r="F256" s="17">
        <v>86172.52</v>
      </c>
      <c r="G256" s="9">
        <v>85156.38</v>
      </c>
      <c r="H256" s="55">
        <f t="shared" si="11"/>
        <v>98.8208073757156</v>
      </c>
    </row>
    <row r="257" spans="1:8" ht="15.75" customHeight="1">
      <c r="A257" s="157" t="s">
        <v>104</v>
      </c>
      <c r="B257" s="157"/>
      <c r="C257" s="157"/>
      <c r="D257" s="21" t="s">
        <v>105</v>
      </c>
      <c r="E257" s="17">
        <v>6757</v>
      </c>
      <c r="F257" s="17">
        <v>5750</v>
      </c>
      <c r="G257" s="9">
        <v>5750</v>
      </c>
      <c r="H257" s="55">
        <f t="shared" si="11"/>
        <v>100</v>
      </c>
    </row>
    <row r="258" spans="1:8" ht="15" customHeight="1">
      <c r="A258" s="157" t="s">
        <v>142</v>
      </c>
      <c r="B258" s="157"/>
      <c r="C258" s="157"/>
      <c r="D258" s="21" t="s">
        <v>37</v>
      </c>
      <c r="E258" s="17">
        <v>4383</v>
      </c>
      <c r="F258" s="17">
        <v>4983</v>
      </c>
      <c r="G258" s="9">
        <v>4980</v>
      </c>
      <c r="H258" s="55">
        <f t="shared" si="11"/>
        <v>99.93979530403372</v>
      </c>
    </row>
    <row r="259" spans="1:8" ht="15.75" customHeight="1">
      <c r="A259" s="157" t="s">
        <v>38</v>
      </c>
      <c r="B259" s="157"/>
      <c r="C259" s="157"/>
      <c r="D259" s="21" t="s">
        <v>39</v>
      </c>
      <c r="E259" s="17">
        <v>62972.1</v>
      </c>
      <c r="F259" s="17">
        <v>80707.84</v>
      </c>
      <c r="G259" s="9">
        <v>80706.12</v>
      </c>
      <c r="H259" s="55">
        <f t="shared" si="11"/>
        <v>99.99786885635893</v>
      </c>
    </row>
    <row r="260" spans="1:8" ht="15" customHeight="1">
      <c r="A260" s="157" t="s">
        <v>253</v>
      </c>
      <c r="B260" s="157"/>
      <c r="C260" s="157"/>
      <c r="D260" s="21" t="s">
        <v>122</v>
      </c>
      <c r="E260" s="17">
        <v>630</v>
      </c>
      <c r="F260" s="17">
        <v>630</v>
      </c>
      <c r="G260" s="9">
        <v>629.82</v>
      </c>
      <c r="H260" s="55">
        <f t="shared" si="11"/>
        <v>99.97142857142858</v>
      </c>
    </row>
    <row r="261" spans="1:8" ht="14.25" customHeight="1">
      <c r="A261" s="157" t="s">
        <v>123</v>
      </c>
      <c r="B261" s="157"/>
      <c r="C261" s="157"/>
      <c r="D261" s="21" t="s">
        <v>124</v>
      </c>
      <c r="E261" s="17">
        <v>7892.69</v>
      </c>
      <c r="F261" s="17">
        <v>7892.69</v>
      </c>
      <c r="G261" s="9">
        <v>7892.63</v>
      </c>
      <c r="H261" s="55">
        <f t="shared" si="11"/>
        <v>99.99923980290623</v>
      </c>
    </row>
    <row r="262" spans="1:8" ht="14.25" customHeight="1">
      <c r="A262" s="157" t="s">
        <v>40</v>
      </c>
      <c r="B262" s="157"/>
      <c r="C262" s="157"/>
      <c r="D262" s="21" t="s">
        <v>41</v>
      </c>
      <c r="E262" s="17">
        <v>332072.19</v>
      </c>
      <c r="F262" s="17">
        <v>332577.39</v>
      </c>
      <c r="G262" s="9">
        <v>332495.7</v>
      </c>
      <c r="H262" s="55">
        <f t="shared" si="11"/>
        <v>99.9754372959629</v>
      </c>
    </row>
    <row r="263" spans="1:8" ht="16.5" customHeight="1">
      <c r="A263" s="157" t="s">
        <v>42</v>
      </c>
      <c r="B263" s="157"/>
      <c r="C263" s="157"/>
      <c r="D263" s="21" t="s">
        <v>43</v>
      </c>
      <c r="E263" s="17">
        <v>27150.54</v>
      </c>
      <c r="F263" s="17">
        <v>106250.54</v>
      </c>
      <c r="G263" s="9">
        <v>106250.48</v>
      </c>
      <c r="H263" s="55">
        <f t="shared" si="11"/>
        <v>99.99994352969877</v>
      </c>
    </row>
    <row r="264" spans="1:8" ht="15" customHeight="1">
      <c r="A264" s="157" t="s">
        <v>106</v>
      </c>
      <c r="B264" s="157"/>
      <c r="C264" s="157"/>
      <c r="D264" s="21" t="s">
        <v>107</v>
      </c>
      <c r="E264" s="17">
        <v>7718.2</v>
      </c>
      <c r="F264" s="17">
        <v>4502</v>
      </c>
      <c r="G264" s="9">
        <v>4502</v>
      </c>
      <c r="H264" s="55">
        <f t="shared" si="11"/>
        <v>100</v>
      </c>
    </row>
    <row r="265" spans="1:8" ht="14.25" customHeight="1">
      <c r="A265" s="157" t="s">
        <v>12</v>
      </c>
      <c r="B265" s="157"/>
      <c r="C265" s="157"/>
      <c r="D265" s="21" t="s">
        <v>13</v>
      </c>
      <c r="E265" s="17">
        <v>27517.07</v>
      </c>
      <c r="F265" s="17">
        <v>30848.1</v>
      </c>
      <c r="G265" s="9">
        <v>30840.62</v>
      </c>
      <c r="H265" s="55">
        <f t="shared" si="11"/>
        <v>99.97575215329307</v>
      </c>
    </row>
    <row r="266" spans="1:8" ht="15.75" customHeight="1">
      <c r="A266" s="157" t="s">
        <v>144</v>
      </c>
      <c r="B266" s="157"/>
      <c r="C266" s="157"/>
      <c r="D266" s="21" t="s">
        <v>45</v>
      </c>
      <c r="E266" s="17">
        <v>4634.9</v>
      </c>
      <c r="F266" s="17">
        <v>4423.86</v>
      </c>
      <c r="G266" s="9">
        <v>4381.8</v>
      </c>
      <c r="H266" s="55">
        <f t="shared" si="11"/>
        <v>99.04924658556104</v>
      </c>
    </row>
    <row r="267" spans="1:8" ht="27" customHeight="1">
      <c r="A267" s="178" t="s">
        <v>46</v>
      </c>
      <c r="B267" s="178"/>
      <c r="C267" s="178"/>
      <c r="D267" s="21" t="s">
        <v>47</v>
      </c>
      <c r="E267" s="17">
        <v>4279.01</v>
      </c>
      <c r="F267" s="17">
        <v>3879.01</v>
      </c>
      <c r="G267" s="9">
        <v>3381.01</v>
      </c>
      <c r="H267" s="55">
        <f t="shared" si="11"/>
        <v>87.1616726948371</v>
      </c>
    </row>
    <row r="268" spans="1:8" ht="27" customHeight="1">
      <c r="A268" s="178" t="s">
        <v>48</v>
      </c>
      <c r="B268" s="178"/>
      <c r="C268" s="178"/>
      <c r="D268" s="21" t="s">
        <v>49</v>
      </c>
      <c r="E268" s="17">
        <v>7320.59</v>
      </c>
      <c r="F268" s="17">
        <v>6570.59</v>
      </c>
      <c r="G268" s="9">
        <v>6261.31</v>
      </c>
      <c r="H268" s="55">
        <f t="shared" si="11"/>
        <v>95.29296455873826</v>
      </c>
    </row>
    <row r="269" spans="1:8" ht="17.25" customHeight="1">
      <c r="A269" s="157" t="s">
        <v>50</v>
      </c>
      <c r="B269" s="157"/>
      <c r="C269" s="157"/>
      <c r="D269" s="21" t="s">
        <v>51</v>
      </c>
      <c r="E269" s="17">
        <v>4723.24</v>
      </c>
      <c r="F269" s="17">
        <v>5564.23</v>
      </c>
      <c r="G269" s="9">
        <v>4910.87</v>
      </c>
      <c r="H269" s="55">
        <f t="shared" si="11"/>
        <v>88.25785418647325</v>
      </c>
    </row>
    <row r="270" spans="1:8" ht="15.75" customHeight="1">
      <c r="A270" s="157" t="s">
        <v>52</v>
      </c>
      <c r="B270" s="157"/>
      <c r="C270" s="157"/>
      <c r="D270" s="21" t="s">
        <v>53</v>
      </c>
      <c r="E270" s="17">
        <v>8282.18</v>
      </c>
      <c r="F270" s="17">
        <v>7079.58</v>
      </c>
      <c r="G270" s="9">
        <v>7079.58</v>
      </c>
      <c r="H270" s="55">
        <f t="shared" si="11"/>
        <v>100</v>
      </c>
    </row>
    <row r="271" spans="1:8" ht="17.25" customHeight="1">
      <c r="A271" s="157" t="s">
        <v>54</v>
      </c>
      <c r="B271" s="157"/>
      <c r="C271" s="157"/>
      <c r="D271" s="21" t="s">
        <v>55</v>
      </c>
      <c r="E271" s="17">
        <v>212827.23</v>
      </c>
      <c r="F271" s="17">
        <v>216897.96</v>
      </c>
      <c r="G271" s="9">
        <v>216897.96</v>
      </c>
      <c r="H271" s="55">
        <f t="shared" si="11"/>
        <v>100</v>
      </c>
    </row>
    <row r="272" spans="1:8" ht="26.25" customHeight="1">
      <c r="A272" s="174" t="s">
        <v>61</v>
      </c>
      <c r="B272" s="174"/>
      <c r="C272" s="174"/>
      <c r="D272" s="21" t="s">
        <v>62</v>
      </c>
      <c r="E272" s="17"/>
      <c r="F272" s="17">
        <v>2330</v>
      </c>
      <c r="G272" s="9">
        <v>2330</v>
      </c>
      <c r="H272" s="55">
        <f t="shared" si="11"/>
        <v>100</v>
      </c>
    </row>
    <row r="273" spans="1:8" ht="27.75" customHeight="1">
      <c r="A273" s="158" t="s">
        <v>63</v>
      </c>
      <c r="B273" s="158"/>
      <c r="C273" s="158"/>
      <c r="D273" s="21" t="s">
        <v>64</v>
      </c>
      <c r="E273" s="17">
        <v>2256.09</v>
      </c>
      <c r="F273" s="17">
        <v>2256.09</v>
      </c>
      <c r="G273" s="9">
        <v>2255.58</v>
      </c>
      <c r="H273" s="55">
        <f t="shared" si="11"/>
        <v>99.97739451883567</v>
      </c>
    </row>
    <row r="274" spans="1:8" ht="18.75" customHeight="1">
      <c r="A274" s="158" t="s">
        <v>65</v>
      </c>
      <c r="B274" s="158"/>
      <c r="C274" s="158"/>
      <c r="D274" s="21" t="s">
        <v>66</v>
      </c>
      <c r="E274" s="17">
        <v>6229.78</v>
      </c>
      <c r="F274" s="17">
        <v>5629.78</v>
      </c>
      <c r="G274" s="9">
        <v>5628.87</v>
      </c>
      <c r="H274" s="55">
        <f t="shared" si="11"/>
        <v>99.98383595806585</v>
      </c>
    </row>
    <row r="275" spans="1:8" ht="18.75" customHeight="1">
      <c r="A275" s="142" t="s">
        <v>250</v>
      </c>
      <c r="B275" s="143"/>
      <c r="C275" s="144"/>
      <c r="D275" s="21" t="s">
        <v>69</v>
      </c>
      <c r="E275" s="17"/>
      <c r="F275" s="17">
        <v>28166.67</v>
      </c>
      <c r="G275" s="9">
        <v>28166.67</v>
      </c>
      <c r="H275" s="55">
        <f t="shared" si="11"/>
        <v>100</v>
      </c>
    </row>
    <row r="276" spans="1:8" ht="18.75" customHeight="1">
      <c r="A276" s="142" t="s">
        <v>250</v>
      </c>
      <c r="B276" s="143"/>
      <c r="C276" s="144"/>
      <c r="D276" s="21" t="s">
        <v>269</v>
      </c>
      <c r="E276" s="17">
        <v>85000</v>
      </c>
      <c r="F276" s="17">
        <v>55114.69</v>
      </c>
      <c r="G276" s="9">
        <v>0</v>
      </c>
      <c r="H276" s="55">
        <f t="shared" si="11"/>
        <v>0</v>
      </c>
    </row>
    <row r="277" spans="1:8" ht="21" customHeight="1">
      <c r="A277" s="184" t="s">
        <v>145</v>
      </c>
      <c r="B277" s="184"/>
      <c r="C277" s="35" t="s">
        <v>146</v>
      </c>
      <c r="D277" s="36"/>
      <c r="E277" s="26">
        <f>SUM(E278:E279)</f>
        <v>10832251.549999997</v>
      </c>
      <c r="F277" s="26">
        <f>SUM(F278:F279)</f>
        <v>11074710.709999999</v>
      </c>
      <c r="G277" s="26">
        <f>SUM(G278:G279)</f>
        <v>10448580.269999998</v>
      </c>
      <c r="H277" s="57">
        <f t="shared" si="11"/>
        <v>94.346304328883</v>
      </c>
    </row>
    <row r="278" spans="1:8" ht="27" customHeight="1">
      <c r="A278" s="158" t="s">
        <v>141</v>
      </c>
      <c r="B278" s="158"/>
      <c r="C278" s="158"/>
      <c r="D278" s="3">
        <v>2540</v>
      </c>
      <c r="E278" s="27">
        <v>1303474</v>
      </c>
      <c r="F278" s="27">
        <v>1277274</v>
      </c>
      <c r="G278" s="9">
        <v>1238029.44</v>
      </c>
      <c r="H278" s="55">
        <f t="shared" si="11"/>
        <v>96.92747523240902</v>
      </c>
    </row>
    <row r="279" spans="1:8" ht="18.75" customHeight="1">
      <c r="A279" s="176" t="s">
        <v>147</v>
      </c>
      <c r="B279" s="176"/>
      <c r="C279" s="176"/>
      <c r="D279" s="176"/>
      <c r="E279" s="66">
        <f>SUM(E280:E321)</f>
        <v>9528777.549999997</v>
      </c>
      <c r="F279" s="66">
        <f>SUM(F280:F323)</f>
        <v>9797436.709999999</v>
      </c>
      <c r="G279" s="66">
        <f>SUM(G280:G323)</f>
        <v>9210550.829999998</v>
      </c>
      <c r="H279" s="57">
        <f t="shared" si="11"/>
        <v>94.00980177395807</v>
      </c>
    </row>
    <row r="280" spans="1:8" ht="42" customHeight="1">
      <c r="A280" s="183" t="s">
        <v>256</v>
      </c>
      <c r="B280" s="183"/>
      <c r="C280" s="183"/>
      <c r="D280" s="60" t="s">
        <v>173</v>
      </c>
      <c r="E280" s="9"/>
      <c r="F280" s="54">
        <v>28900</v>
      </c>
      <c r="G280" s="54">
        <v>25600</v>
      </c>
      <c r="H280" s="55">
        <f t="shared" si="11"/>
        <v>88.58131487889274</v>
      </c>
    </row>
    <row r="281" spans="1:8" ht="18" customHeight="1">
      <c r="A281" s="157" t="s">
        <v>26</v>
      </c>
      <c r="B281" s="157"/>
      <c r="C281" s="157"/>
      <c r="D281" s="21" t="s">
        <v>27</v>
      </c>
      <c r="E281" s="37">
        <v>18451.21</v>
      </c>
      <c r="F281" s="54">
        <v>16223.63</v>
      </c>
      <c r="G281" s="55">
        <v>15691.88</v>
      </c>
      <c r="H281" s="55">
        <f t="shared" si="11"/>
        <v>96.72237347621956</v>
      </c>
    </row>
    <row r="282" spans="1:8" ht="16.5" customHeight="1">
      <c r="A282" s="157" t="s">
        <v>28</v>
      </c>
      <c r="B282" s="157"/>
      <c r="C282" s="157"/>
      <c r="D282" s="21" t="s">
        <v>29</v>
      </c>
      <c r="E282" s="37">
        <v>6368769.96</v>
      </c>
      <c r="F282" s="54">
        <v>5988477.06</v>
      </c>
      <c r="G282" s="55">
        <v>5880296.83</v>
      </c>
      <c r="H282" s="55">
        <f t="shared" si="11"/>
        <v>98.19352685305269</v>
      </c>
    </row>
    <row r="283" spans="1:8" ht="16.5" customHeight="1">
      <c r="A283" s="157" t="s">
        <v>30</v>
      </c>
      <c r="B283" s="157"/>
      <c r="C283" s="157"/>
      <c r="D283" s="21" t="s">
        <v>31</v>
      </c>
      <c r="E283" s="37">
        <v>436064</v>
      </c>
      <c r="F283" s="54">
        <v>424048.34</v>
      </c>
      <c r="G283" s="55">
        <v>424048.34</v>
      </c>
      <c r="H283" s="55">
        <f t="shared" si="11"/>
        <v>100</v>
      </c>
    </row>
    <row r="284" spans="1:8" ht="15.75" customHeight="1">
      <c r="A284" s="157" t="s">
        <v>32</v>
      </c>
      <c r="B284" s="157"/>
      <c r="C284" s="157"/>
      <c r="D284" s="21" t="s">
        <v>33</v>
      </c>
      <c r="E284" s="37">
        <v>1039533.22</v>
      </c>
      <c r="F284" s="54">
        <v>1079494.21</v>
      </c>
      <c r="G284" s="55">
        <v>937880.65</v>
      </c>
      <c r="H284" s="55">
        <f t="shared" si="11"/>
        <v>86.88148961910598</v>
      </c>
    </row>
    <row r="285" spans="1:8" ht="15.75" customHeight="1">
      <c r="A285" s="127" t="s">
        <v>32</v>
      </c>
      <c r="B285" s="128"/>
      <c r="C285" s="129"/>
      <c r="D285" s="21" t="s">
        <v>197</v>
      </c>
      <c r="E285" s="37">
        <v>3311.34</v>
      </c>
      <c r="F285" s="54">
        <v>1150.08</v>
      </c>
      <c r="G285" s="55">
        <v>1150.08</v>
      </c>
      <c r="H285" s="55">
        <f t="shared" si="11"/>
        <v>100</v>
      </c>
    </row>
    <row r="286" spans="1:8" ht="15.75" customHeight="1">
      <c r="A286" s="127" t="s">
        <v>32</v>
      </c>
      <c r="B286" s="128"/>
      <c r="C286" s="129"/>
      <c r="D286" s="21" t="s">
        <v>198</v>
      </c>
      <c r="E286" s="37"/>
      <c r="F286" s="54">
        <v>202.95</v>
      </c>
      <c r="G286" s="55">
        <v>202.95</v>
      </c>
      <c r="H286" s="55">
        <f t="shared" si="11"/>
        <v>100</v>
      </c>
    </row>
    <row r="287" spans="1:8" ht="16.5" customHeight="1">
      <c r="A287" s="157" t="s">
        <v>34</v>
      </c>
      <c r="B287" s="157"/>
      <c r="C287" s="157"/>
      <c r="D287" s="21" t="s">
        <v>35</v>
      </c>
      <c r="E287" s="37">
        <v>165428.68</v>
      </c>
      <c r="F287" s="54">
        <v>160789.36</v>
      </c>
      <c r="G287" s="55">
        <v>144633.89</v>
      </c>
      <c r="H287" s="55">
        <f t="shared" si="11"/>
        <v>89.95240107927542</v>
      </c>
    </row>
    <row r="288" spans="1:8" ht="16.5" customHeight="1">
      <c r="A288" s="157" t="s">
        <v>34</v>
      </c>
      <c r="B288" s="157"/>
      <c r="C288" s="157"/>
      <c r="D288" s="21" t="s">
        <v>199</v>
      </c>
      <c r="E288" s="37">
        <v>530.9</v>
      </c>
      <c r="F288" s="54">
        <v>158.03</v>
      </c>
      <c r="G288" s="55">
        <v>158.02</v>
      </c>
      <c r="H288" s="55">
        <f t="shared" si="11"/>
        <v>99.99367208757832</v>
      </c>
    </row>
    <row r="289" spans="1:8" ht="16.5" customHeight="1">
      <c r="A289" s="157" t="s">
        <v>34</v>
      </c>
      <c r="B289" s="157"/>
      <c r="C289" s="157"/>
      <c r="D289" s="21" t="s">
        <v>200</v>
      </c>
      <c r="E289" s="37"/>
      <c r="F289" s="54">
        <v>27.89</v>
      </c>
      <c r="G289" s="55">
        <v>27.88</v>
      </c>
      <c r="H289" s="55">
        <f t="shared" si="11"/>
        <v>99.96414485478665</v>
      </c>
    </row>
    <row r="290" spans="1:8" ht="16.5" customHeight="1">
      <c r="A290" s="157" t="s">
        <v>36</v>
      </c>
      <c r="B290" s="157"/>
      <c r="C290" s="157"/>
      <c r="D290" s="21" t="s">
        <v>37</v>
      </c>
      <c r="E290" s="37">
        <v>66500</v>
      </c>
      <c r="F290" s="54">
        <v>11110.5</v>
      </c>
      <c r="G290" s="55">
        <v>11095.51</v>
      </c>
      <c r="H290" s="55">
        <f t="shared" si="11"/>
        <v>99.86508257954188</v>
      </c>
    </row>
    <row r="291" spans="1:8" ht="16.5" customHeight="1">
      <c r="A291" s="157" t="s">
        <v>36</v>
      </c>
      <c r="B291" s="157"/>
      <c r="C291" s="157"/>
      <c r="D291" s="21" t="s">
        <v>201</v>
      </c>
      <c r="E291" s="37">
        <v>21907.76</v>
      </c>
      <c r="F291" s="54">
        <v>52952.73</v>
      </c>
      <c r="G291" s="55">
        <v>52952.73</v>
      </c>
      <c r="H291" s="55">
        <f t="shared" si="11"/>
        <v>100</v>
      </c>
    </row>
    <row r="292" spans="1:8" ht="16.5" customHeight="1">
      <c r="A292" s="157" t="s">
        <v>36</v>
      </c>
      <c r="B292" s="157"/>
      <c r="C292" s="157"/>
      <c r="D292" s="21" t="s">
        <v>276</v>
      </c>
      <c r="E292" s="37"/>
      <c r="F292" s="54">
        <v>9344.61</v>
      </c>
      <c r="G292" s="55">
        <v>9344.61</v>
      </c>
      <c r="H292" s="55">
        <f t="shared" si="11"/>
        <v>100</v>
      </c>
    </row>
    <row r="293" spans="1:8" ht="15" customHeight="1">
      <c r="A293" s="157" t="s">
        <v>38</v>
      </c>
      <c r="B293" s="157"/>
      <c r="C293" s="157"/>
      <c r="D293" s="21" t="s">
        <v>39</v>
      </c>
      <c r="E293" s="37">
        <v>82350.22</v>
      </c>
      <c r="F293" s="54">
        <v>160690.81</v>
      </c>
      <c r="G293" s="55">
        <v>160689.45</v>
      </c>
      <c r="H293" s="55">
        <f t="shared" si="11"/>
        <v>99.9991536541511</v>
      </c>
    </row>
    <row r="294" spans="1:8" ht="15" customHeight="1">
      <c r="A294" s="157" t="s">
        <v>38</v>
      </c>
      <c r="B294" s="157"/>
      <c r="C294" s="157"/>
      <c r="D294" s="21" t="s">
        <v>294</v>
      </c>
      <c r="E294" s="37">
        <v>50</v>
      </c>
      <c r="F294" s="54">
        <v>503.27</v>
      </c>
      <c r="G294" s="55">
        <v>503.27</v>
      </c>
      <c r="H294" s="55">
        <f t="shared" si="11"/>
        <v>100</v>
      </c>
    </row>
    <row r="295" spans="1:8" ht="15" customHeight="1">
      <c r="A295" s="157" t="s">
        <v>38</v>
      </c>
      <c r="B295" s="157"/>
      <c r="C295" s="157"/>
      <c r="D295" s="21" t="s">
        <v>143</v>
      </c>
      <c r="E295" s="37">
        <v>240</v>
      </c>
      <c r="F295" s="54">
        <v>88.81</v>
      </c>
      <c r="G295" s="55">
        <v>88.81</v>
      </c>
      <c r="H295" s="55">
        <f t="shared" si="11"/>
        <v>100</v>
      </c>
    </row>
    <row r="296" spans="1:8" ht="16.5" customHeight="1">
      <c r="A296" s="157" t="s">
        <v>253</v>
      </c>
      <c r="B296" s="157"/>
      <c r="C296" s="157"/>
      <c r="D296" s="21" t="s">
        <v>122</v>
      </c>
      <c r="E296" s="37">
        <v>310</v>
      </c>
      <c r="F296" s="54">
        <v>310</v>
      </c>
      <c r="G296" s="55">
        <v>309.36</v>
      </c>
      <c r="H296" s="55">
        <f t="shared" si="11"/>
        <v>99.79354838709678</v>
      </c>
    </row>
    <row r="297" spans="1:8" ht="15" customHeight="1">
      <c r="A297" s="157" t="s">
        <v>123</v>
      </c>
      <c r="B297" s="157"/>
      <c r="C297" s="157"/>
      <c r="D297" s="21" t="s">
        <v>124</v>
      </c>
      <c r="E297" s="37">
        <v>11131.45</v>
      </c>
      <c r="F297" s="54">
        <v>47931.45</v>
      </c>
      <c r="G297" s="55">
        <v>47901.04</v>
      </c>
      <c r="H297" s="55">
        <f t="shared" si="11"/>
        <v>99.93655522626585</v>
      </c>
    </row>
    <row r="298" spans="1:8" ht="15" customHeight="1">
      <c r="A298" s="157" t="s">
        <v>123</v>
      </c>
      <c r="B298" s="157"/>
      <c r="C298" s="157"/>
      <c r="D298" s="21" t="s">
        <v>305</v>
      </c>
      <c r="E298" s="37"/>
      <c r="F298" s="54">
        <v>31905.6</v>
      </c>
      <c r="G298" s="55">
        <v>31115.48</v>
      </c>
      <c r="H298" s="55">
        <f t="shared" si="11"/>
        <v>97.52356953011385</v>
      </c>
    </row>
    <row r="299" spans="1:8" ht="15" customHeight="1">
      <c r="A299" s="157" t="s">
        <v>123</v>
      </c>
      <c r="B299" s="157"/>
      <c r="C299" s="157"/>
      <c r="D299" s="21" t="s">
        <v>318</v>
      </c>
      <c r="E299" s="37"/>
      <c r="F299" s="54">
        <v>5630.4</v>
      </c>
      <c r="G299" s="55">
        <v>5491.01</v>
      </c>
      <c r="H299" s="55">
        <f t="shared" si="11"/>
        <v>97.5243321966468</v>
      </c>
    </row>
    <row r="300" spans="1:8" ht="14.25" customHeight="1">
      <c r="A300" s="157" t="s">
        <v>40</v>
      </c>
      <c r="B300" s="157"/>
      <c r="C300" s="157"/>
      <c r="D300" s="21" t="s">
        <v>41</v>
      </c>
      <c r="E300" s="37">
        <v>393238.27</v>
      </c>
      <c r="F300" s="54">
        <v>544315.11</v>
      </c>
      <c r="G300" s="55">
        <v>534744.97</v>
      </c>
      <c r="H300" s="55">
        <f t="shared" si="11"/>
        <v>98.24180151824189</v>
      </c>
    </row>
    <row r="301" spans="1:8" ht="16.5" customHeight="1">
      <c r="A301" s="157" t="s">
        <v>42</v>
      </c>
      <c r="B301" s="157"/>
      <c r="C301" s="157"/>
      <c r="D301" s="21" t="s">
        <v>43</v>
      </c>
      <c r="E301" s="37">
        <v>72806.29</v>
      </c>
      <c r="F301" s="54">
        <v>267427.11</v>
      </c>
      <c r="G301" s="55">
        <v>179824.38</v>
      </c>
      <c r="H301" s="55">
        <f t="shared" si="11"/>
        <v>67.2423898983166</v>
      </c>
    </row>
    <row r="302" spans="1:8" ht="17.25" customHeight="1">
      <c r="A302" s="157" t="s">
        <v>106</v>
      </c>
      <c r="B302" s="157"/>
      <c r="C302" s="157"/>
      <c r="D302" s="21" t="s">
        <v>107</v>
      </c>
      <c r="E302" s="37">
        <v>7045</v>
      </c>
      <c r="F302" s="54">
        <v>5521</v>
      </c>
      <c r="G302" s="55">
        <v>5521</v>
      </c>
      <c r="H302" s="55">
        <f t="shared" si="11"/>
        <v>100</v>
      </c>
    </row>
    <row r="303" spans="1:8" ht="17.25" customHeight="1">
      <c r="A303" s="157" t="s">
        <v>12</v>
      </c>
      <c r="B303" s="157"/>
      <c r="C303" s="157"/>
      <c r="D303" s="21" t="s">
        <v>13</v>
      </c>
      <c r="E303" s="37">
        <v>46943.85</v>
      </c>
      <c r="F303" s="54">
        <v>142039.34</v>
      </c>
      <c r="G303" s="55">
        <v>141947.51</v>
      </c>
      <c r="H303" s="55">
        <f t="shared" si="11"/>
        <v>99.93534889700277</v>
      </c>
    </row>
    <row r="304" spans="1:8" ht="17.25" customHeight="1">
      <c r="A304" s="157" t="s">
        <v>12</v>
      </c>
      <c r="B304" s="157"/>
      <c r="C304" s="157"/>
      <c r="D304" s="21" t="s">
        <v>202</v>
      </c>
      <c r="E304" s="37">
        <v>89162.96</v>
      </c>
      <c r="F304" s="54">
        <v>9096.7</v>
      </c>
      <c r="G304" s="55">
        <v>9084.67</v>
      </c>
      <c r="H304" s="55">
        <f t="shared" si="11"/>
        <v>99.86775424054876</v>
      </c>
    </row>
    <row r="305" spans="1:8" ht="17.25" customHeight="1">
      <c r="A305" s="157" t="s">
        <v>12</v>
      </c>
      <c r="B305" s="157"/>
      <c r="C305" s="157"/>
      <c r="D305" s="21" t="s">
        <v>277</v>
      </c>
      <c r="E305" s="37">
        <v>11404.54</v>
      </c>
      <c r="F305" s="54">
        <v>1605.3</v>
      </c>
      <c r="G305" s="55">
        <v>1603.18</v>
      </c>
      <c r="H305" s="55">
        <f t="shared" si="11"/>
        <v>99.86793745717311</v>
      </c>
    </row>
    <row r="306" spans="1:8" ht="16.5" customHeight="1">
      <c r="A306" s="157" t="s">
        <v>144</v>
      </c>
      <c r="B306" s="157"/>
      <c r="C306" s="157"/>
      <c r="D306" s="21" t="s">
        <v>45</v>
      </c>
      <c r="E306" s="37">
        <v>6111.11</v>
      </c>
      <c r="F306" s="54">
        <v>5843.56</v>
      </c>
      <c r="G306" s="55">
        <v>5843.56</v>
      </c>
      <c r="H306" s="55">
        <f t="shared" si="11"/>
        <v>100</v>
      </c>
    </row>
    <row r="307" spans="1:8" ht="30" customHeight="1">
      <c r="A307" s="178" t="s">
        <v>46</v>
      </c>
      <c r="B307" s="178"/>
      <c r="C307" s="178"/>
      <c r="D307" s="21" t="s">
        <v>47</v>
      </c>
      <c r="E307" s="37">
        <v>11944.04</v>
      </c>
      <c r="F307" s="54">
        <v>7145.24</v>
      </c>
      <c r="G307" s="55">
        <v>7073.78</v>
      </c>
      <c r="H307" s="55">
        <f t="shared" si="11"/>
        <v>98.9998936354832</v>
      </c>
    </row>
    <row r="308" spans="1:8" ht="28.5" customHeight="1">
      <c r="A308" s="178" t="s">
        <v>48</v>
      </c>
      <c r="B308" s="178"/>
      <c r="C308" s="178"/>
      <c r="D308" s="21" t="s">
        <v>49</v>
      </c>
      <c r="E308" s="37">
        <v>13157.76</v>
      </c>
      <c r="F308" s="54">
        <v>9261.72</v>
      </c>
      <c r="G308" s="55">
        <v>9211.51</v>
      </c>
      <c r="H308" s="55">
        <f t="shared" si="11"/>
        <v>99.45787607485435</v>
      </c>
    </row>
    <row r="309" spans="1:8" ht="17.25" customHeight="1">
      <c r="A309" s="157" t="s">
        <v>50</v>
      </c>
      <c r="B309" s="157"/>
      <c r="C309" s="157"/>
      <c r="D309" s="21" t="s">
        <v>51</v>
      </c>
      <c r="E309" s="37">
        <v>16634.79</v>
      </c>
      <c r="F309" s="54">
        <v>12934.79</v>
      </c>
      <c r="G309" s="55">
        <v>12142.08</v>
      </c>
      <c r="H309" s="55">
        <f t="shared" si="11"/>
        <v>93.87148921629188</v>
      </c>
    </row>
    <row r="310" spans="1:8" ht="16.5" customHeight="1">
      <c r="A310" s="157" t="s">
        <v>52</v>
      </c>
      <c r="B310" s="157"/>
      <c r="C310" s="157"/>
      <c r="D310" s="21" t="s">
        <v>53</v>
      </c>
      <c r="E310" s="37">
        <v>9584.39</v>
      </c>
      <c r="F310" s="54">
        <v>4690.25</v>
      </c>
      <c r="G310" s="55">
        <v>4690.25</v>
      </c>
      <c r="H310" s="55">
        <f t="shared" si="11"/>
        <v>100</v>
      </c>
    </row>
    <row r="311" spans="1:8" ht="16.5" customHeight="1">
      <c r="A311" s="157" t="s">
        <v>54</v>
      </c>
      <c r="B311" s="157"/>
      <c r="C311" s="157"/>
      <c r="D311" s="21" t="s">
        <v>55</v>
      </c>
      <c r="E311" s="37">
        <v>413625.46</v>
      </c>
      <c r="F311" s="54">
        <v>387451.78</v>
      </c>
      <c r="G311" s="55">
        <v>387451.78</v>
      </c>
      <c r="H311" s="55">
        <f t="shared" si="11"/>
        <v>100</v>
      </c>
    </row>
    <row r="312" spans="1:8" ht="27.75" customHeight="1">
      <c r="A312" s="174" t="s">
        <v>61</v>
      </c>
      <c r="B312" s="174"/>
      <c r="C312" s="174"/>
      <c r="D312" s="21" t="s">
        <v>62</v>
      </c>
      <c r="E312" s="37">
        <v>2667</v>
      </c>
      <c r="F312" s="54">
        <v>2367</v>
      </c>
      <c r="G312" s="55">
        <v>2322</v>
      </c>
      <c r="H312" s="55">
        <f t="shared" si="11"/>
        <v>98.09885931558935</v>
      </c>
    </row>
    <row r="313" spans="1:8" ht="28.5" customHeight="1">
      <c r="A313" s="158" t="s">
        <v>63</v>
      </c>
      <c r="B313" s="158"/>
      <c r="C313" s="158"/>
      <c r="D313" s="21" t="s">
        <v>64</v>
      </c>
      <c r="E313" s="37">
        <v>6686.86</v>
      </c>
      <c r="F313" s="54">
        <v>7136.86</v>
      </c>
      <c r="G313" s="55">
        <v>7134.42</v>
      </c>
      <c r="H313" s="55">
        <f t="shared" si="11"/>
        <v>99.96581129516342</v>
      </c>
    </row>
    <row r="314" spans="1:8" ht="28.5" customHeight="1">
      <c r="A314" s="158" t="s">
        <v>63</v>
      </c>
      <c r="B314" s="158"/>
      <c r="C314" s="158"/>
      <c r="D314" s="21" t="s">
        <v>297</v>
      </c>
      <c r="E314" s="37"/>
      <c r="F314" s="54">
        <v>511.63</v>
      </c>
      <c r="G314" s="55">
        <v>511.63</v>
      </c>
      <c r="H314" s="55">
        <f t="shared" si="11"/>
        <v>100</v>
      </c>
    </row>
    <row r="315" spans="1:8" ht="28.5" customHeight="1">
      <c r="A315" s="158" t="s">
        <v>63</v>
      </c>
      <c r="B315" s="158"/>
      <c r="C315" s="158"/>
      <c r="D315" s="21" t="s">
        <v>278</v>
      </c>
      <c r="E315" s="37">
        <v>280</v>
      </c>
      <c r="F315" s="54">
        <v>90.29</v>
      </c>
      <c r="G315" s="55">
        <v>90.29</v>
      </c>
      <c r="H315" s="55">
        <f aca="true" t="shared" si="12" ref="H315:H323">G315/F315*100</f>
        <v>100</v>
      </c>
    </row>
    <row r="316" spans="1:8" ht="21" customHeight="1">
      <c r="A316" s="158" t="s">
        <v>65</v>
      </c>
      <c r="B316" s="158"/>
      <c r="C316" s="158"/>
      <c r="D316" s="21" t="s">
        <v>66</v>
      </c>
      <c r="E316" s="37">
        <v>12976.49</v>
      </c>
      <c r="F316" s="54">
        <v>12683.3</v>
      </c>
      <c r="G316" s="55">
        <v>12678.79</v>
      </c>
      <c r="H316" s="55">
        <f t="shared" si="12"/>
        <v>99.9644414308579</v>
      </c>
    </row>
    <row r="317" spans="1:8" ht="21" customHeight="1">
      <c r="A317" s="158" t="s">
        <v>65</v>
      </c>
      <c r="B317" s="158"/>
      <c r="C317" s="158"/>
      <c r="D317" s="21" t="s">
        <v>298</v>
      </c>
      <c r="E317" s="37"/>
      <c r="F317" s="54">
        <v>345.1</v>
      </c>
      <c r="G317" s="55">
        <v>345.1</v>
      </c>
      <c r="H317" s="55">
        <f t="shared" si="12"/>
        <v>100</v>
      </c>
    </row>
    <row r="318" spans="1:8" ht="21" customHeight="1">
      <c r="A318" s="158" t="s">
        <v>65</v>
      </c>
      <c r="B318" s="158"/>
      <c r="C318" s="158"/>
      <c r="D318" s="21" t="s">
        <v>279</v>
      </c>
      <c r="E318" s="37">
        <v>280</v>
      </c>
      <c r="F318" s="54">
        <v>60.9</v>
      </c>
      <c r="G318" s="55">
        <v>60.9</v>
      </c>
      <c r="H318" s="55">
        <f t="shared" si="12"/>
        <v>100</v>
      </c>
    </row>
    <row r="319" spans="1:8" ht="18" customHeight="1">
      <c r="A319" s="158" t="s">
        <v>250</v>
      </c>
      <c r="B319" s="158"/>
      <c r="C319" s="158"/>
      <c r="D319" s="21" t="s">
        <v>69</v>
      </c>
      <c r="E319" s="37"/>
      <c r="F319" s="54">
        <v>85000</v>
      </c>
      <c r="G319" s="55">
        <v>55527.25</v>
      </c>
      <c r="H319" s="55">
        <f t="shared" si="12"/>
        <v>65.32617647058824</v>
      </c>
    </row>
    <row r="320" spans="1:8" ht="18" customHeight="1">
      <c r="A320" s="158" t="s">
        <v>250</v>
      </c>
      <c r="B320" s="158"/>
      <c r="C320" s="158"/>
      <c r="D320" s="21" t="s">
        <v>269</v>
      </c>
      <c r="E320" s="37">
        <v>193650</v>
      </c>
      <c r="F320" s="54">
        <v>261970</v>
      </c>
      <c r="G320" s="55">
        <v>73560</v>
      </c>
      <c r="H320" s="55">
        <f t="shared" si="12"/>
        <v>28.079551093636674</v>
      </c>
    </row>
    <row r="321" spans="1:8" ht="17.25" customHeight="1">
      <c r="A321" s="157" t="s">
        <v>190</v>
      </c>
      <c r="B321" s="157"/>
      <c r="C321" s="157"/>
      <c r="D321" s="21" t="s">
        <v>93</v>
      </c>
      <c r="E321" s="37">
        <v>6000</v>
      </c>
      <c r="F321" s="54">
        <v>6000</v>
      </c>
      <c r="G321" s="55">
        <v>6000</v>
      </c>
      <c r="H321" s="55">
        <f t="shared" si="12"/>
        <v>100</v>
      </c>
    </row>
    <row r="322" spans="1:8" ht="17.25" customHeight="1">
      <c r="A322" s="157" t="s">
        <v>190</v>
      </c>
      <c r="B322" s="157"/>
      <c r="C322" s="157"/>
      <c r="D322" s="21" t="s">
        <v>306</v>
      </c>
      <c r="F322" s="37">
        <v>3400</v>
      </c>
      <c r="G322" s="55">
        <v>3399.99</v>
      </c>
      <c r="H322" s="55">
        <f t="shared" si="12"/>
        <v>99.99970588235293</v>
      </c>
    </row>
    <row r="323" spans="1:8" ht="17.25" customHeight="1">
      <c r="A323" s="157" t="s">
        <v>190</v>
      </c>
      <c r="B323" s="157"/>
      <c r="C323" s="157"/>
      <c r="D323" s="21" t="s">
        <v>307</v>
      </c>
      <c r="E323" s="37"/>
      <c r="F323" s="54">
        <v>600</v>
      </c>
      <c r="G323" s="55">
        <v>600</v>
      </c>
      <c r="H323" s="55">
        <f t="shared" si="12"/>
        <v>100</v>
      </c>
    </row>
    <row r="324" spans="1:8" ht="20.25" customHeight="1">
      <c r="A324" s="176" t="s">
        <v>148</v>
      </c>
      <c r="B324" s="176"/>
      <c r="C324" s="35" t="s">
        <v>149</v>
      </c>
      <c r="D324" s="7"/>
      <c r="E324" s="31">
        <f>SUM(E325:E331)</f>
        <v>268932.9</v>
      </c>
      <c r="F324" s="31">
        <f>SUM(F325:F331)</f>
        <v>221535.93</v>
      </c>
      <c r="G324" s="31">
        <f>SUM(G325:G331)</f>
        <v>221133.68000000002</v>
      </c>
      <c r="H324" s="57">
        <f aca="true" t="shared" si="13" ref="H324:H354">G324/F324*100</f>
        <v>99.81842674459173</v>
      </c>
    </row>
    <row r="325" spans="1:8" ht="18" customHeight="1">
      <c r="A325" s="153" t="s">
        <v>26</v>
      </c>
      <c r="B325" s="153"/>
      <c r="C325" s="153"/>
      <c r="D325" s="8" t="s">
        <v>27</v>
      </c>
      <c r="E325" s="28">
        <v>621</v>
      </c>
      <c r="F325" s="59">
        <v>621</v>
      </c>
      <c r="G325" s="58">
        <v>621</v>
      </c>
      <c r="H325" s="55">
        <f t="shared" si="13"/>
        <v>100</v>
      </c>
    </row>
    <row r="326" spans="1:8" ht="19.5" customHeight="1">
      <c r="A326" s="153" t="s">
        <v>28</v>
      </c>
      <c r="B326" s="153"/>
      <c r="C326" s="153"/>
      <c r="D326" s="8" t="s">
        <v>29</v>
      </c>
      <c r="E326" s="28">
        <v>203870.53</v>
      </c>
      <c r="F326" s="28">
        <v>164330.53</v>
      </c>
      <c r="G326" s="58">
        <v>164257.97</v>
      </c>
      <c r="H326" s="55">
        <f t="shared" si="13"/>
        <v>99.95584508855416</v>
      </c>
    </row>
    <row r="327" spans="1:8" ht="19.5" customHeight="1">
      <c r="A327" s="153" t="s">
        <v>30</v>
      </c>
      <c r="B327" s="153"/>
      <c r="C327" s="153"/>
      <c r="D327" s="8" t="s">
        <v>31</v>
      </c>
      <c r="E327" s="28">
        <v>15302</v>
      </c>
      <c r="F327" s="59">
        <v>15083.44</v>
      </c>
      <c r="G327" s="59">
        <v>15083.44</v>
      </c>
      <c r="H327" s="55">
        <f t="shared" si="13"/>
        <v>100</v>
      </c>
    </row>
    <row r="328" spans="1:8" ht="16.5" customHeight="1">
      <c r="A328" s="153" t="s">
        <v>32</v>
      </c>
      <c r="B328" s="153"/>
      <c r="C328" s="153"/>
      <c r="D328" s="8" t="s">
        <v>33</v>
      </c>
      <c r="E328" s="28">
        <v>32338.21</v>
      </c>
      <c r="F328" s="28">
        <v>27738.21</v>
      </c>
      <c r="G328" s="58">
        <v>27696.85</v>
      </c>
      <c r="H328" s="55">
        <f t="shared" si="13"/>
        <v>99.85089160403645</v>
      </c>
    </row>
    <row r="329" spans="1:8" ht="17.25" customHeight="1">
      <c r="A329" s="153" t="s">
        <v>34</v>
      </c>
      <c r="B329" s="153"/>
      <c r="C329" s="153"/>
      <c r="D329" s="8" t="s">
        <v>35</v>
      </c>
      <c r="E329" s="28">
        <v>5110.16</v>
      </c>
      <c r="F329" s="28">
        <v>3650.16</v>
      </c>
      <c r="G329" s="58">
        <v>3580.39</v>
      </c>
      <c r="H329" s="55">
        <f t="shared" si="13"/>
        <v>98.08857693909309</v>
      </c>
    </row>
    <row r="330" spans="1:8" ht="17.25" customHeight="1">
      <c r="A330" s="157" t="s">
        <v>50</v>
      </c>
      <c r="B330" s="157"/>
      <c r="C330" s="157"/>
      <c r="D330" s="8" t="s">
        <v>51</v>
      </c>
      <c r="E330" s="28"/>
      <c r="F330" s="28">
        <v>218.56</v>
      </c>
      <c r="G330" s="58">
        <v>0</v>
      </c>
      <c r="H330" s="55">
        <f t="shared" si="13"/>
        <v>0</v>
      </c>
    </row>
    <row r="331" spans="1:8" ht="21" customHeight="1">
      <c r="A331" s="153" t="s">
        <v>54</v>
      </c>
      <c r="B331" s="153"/>
      <c r="C331" s="153"/>
      <c r="D331" s="8" t="s">
        <v>55</v>
      </c>
      <c r="E331" s="28">
        <v>11691</v>
      </c>
      <c r="F331" s="28">
        <v>9894.03</v>
      </c>
      <c r="G331" s="58">
        <v>9894.03</v>
      </c>
      <c r="H331" s="55">
        <f t="shared" si="13"/>
        <v>100</v>
      </c>
    </row>
    <row r="332" spans="1:8" ht="30" customHeight="1">
      <c r="A332" s="176" t="s">
        <v>150</v>
      </c>
      <c r="B332" s="176"/>
      <c r="C332" s="35" t="s">
        <v>151</v>
      </c>
      <c r="D332" s="7"/>
      <c r="E332" s="31">
        <f>SUM(E333:E354)</f>
        <v>351853.51</v>
      </c>
      <c r="F332" s="31">
        <f>SUM(F333:F354)</f>
        <v>404427.28</v>
      </c>
      <c r="G332" s="31">
        <f>SUM(G333:G354)</f>
        <v>404137.81000000006</v>
      </c>
      <c r="H332" s="57">
        <f t="shared" si="13"/>
        <v>99.9284247096289</v>
      </c>
    </row>
    <row r="333" spans="1:8" ht="18" customHeight="1">
      <c r="A333" s="157" t="s">
        <v>26</v>
      </c>
      <c r="B333" s="157"/>
      <c r="C333" s="157"/>
      <c r="D333" s="21" t="s">
        <v>27</v>
      </c>
      <c r="E333" s="54">
        <v>860</v>
      </c>
      <c r="F333" s="54">
        <v>235</v>
      </c>
      <c r="G333" s="9">
        <v>235</v>
      </c>
      <c r="H333" s="55">
        <f t="shared" si="13"/>
        <v>100</v>
      </c>
    </row>
    <row r="334" spans="1:8" ht="18.75" customHeight="1">
      <c r="A334" s="157" t="s">
        <v>28</v>
      </c>
      <c r="B334" s="157"/>
      <c r="C334" s="157"/>
      <c r="D334" s="21" t="s">
        <v>29</v>
      </c>
      <c r="E334" s="54">
        <v>223087.14</v>
      </c>
      <c r="F334" s="28">
        <v>235467.14</v>
      </c>
      <c r="G334" s="9">
        <v>235440.85</v>
      </c>
      <c r="H334" s="55">
        <f t="shared" si="13"/>
        <v>99.98883496015623</v>
      </c>
    </row>
    <row r="335" spans="1:8" ht="19.5" customHeight="1">
      <c r="A335" s="157" t="s">
        <v>30</v>
      </c>
      <c r="B335" s="157"/>
      <c r="C335" s="157"/>
      <c r="D335" s="21" t="s">
        <v>31</v>
      </c>
      <c r="E335" s="54">
        <v>16296</v>
      </c>
      <c r="F335" s="54">
        <v>16296</v>
      </c>
      <c r="G335" s="9">
        <v>16143.1</v>
      </c>
      <c r="H335" s="55">
        <f t="shared" si="13"/>
        <v>99.06173294059893</v>
      </c>
    </row>
    <row r="336" spans="1:8" ht="18" customHeight="1">
      <c r="A336" s="157" t="s">
        <v>32</v>
      </c>
      <c r="B336" s="157"/>
      <c r="C336" s="157"/>
      <c r="D336" s="21" t="s">
        <v>33</v>
      </c>
      <c r="E336" s="54">
        <v>33276.37</v>
      </c>
      <c r="F336" s="28">
        <v>36232.37</v>
      </c>
      <c r="G336" s="9">
        <v>36228.11</v>
      </c>
      <c r="H336" s="9">
        <f t="shared" si="13"/>
        <v>99.98824255769081</v>
      </c>
    </row>
    <row r="337" spans="1:8" ht="18" customHeight="1">
      <c r="A337" s="157" t="s">
        <v>34</v>
      </c>
      <c r="B337" s="157"/>
      <c r="C337" s="157"/>
      <c r="D337" s="21" t="s">
        <v>35</v>
      </c>
      <c r="E337" s="54">
        <v>5339</v>
      </c>
      <c r="F337" s="28">
        <v>5016</v>
      </c>
      <c r="G337" s="9">
        <v>5013.09</v>
      </c>
      <c r="H337" s="9">
        <f t="shared" si="13"/>
        <v>99.94198564593302</v>
      </c>
    </row>
    <row r="338" spans="1:8" ht="18" customHeight="1">
      <c r="A338" s="157" t="s">
        <v>142</v>
      </c>
      <c r="B338" s="157"/>
      <c r="C338" s="157"/>
      <c r="D338" s="21" t="s">
        <v>37</v>
      </c>
      <c r="E338" s="54">
        <v>9000</v>
      </c>
      <c r="F338" s="28">
        <v>11100</v>
      </c>
      <c r="G338" s="9">
        <v>11100</v>
      </c>
      <c r="H338" s="9">
        <f t="shared" si="13"/>
        <v>100</v>
      </c>
    </row>
    <row r="339" spans="1:8" ht="18" customHeight="1">
      <c r="A339" s="157" t="s">
        <v>38</v>
      </c>
      <c r="B339" s="157"/>
      <c r="C339" s="157"/>
      <c r="D339" s="21" t="s">
        <v>39</v>
      </c>
      <c r="E339" s="54">
        <v>4592</v>
      </c>
      <c r="F339" s="28">
        <v>19300.8</v>
      </c>
      <c r="G339" s="9">
        <v>19299.05</v>
      </c>
      <c r="H339" s="9">
        <f t="shared" si="13"/>
        <v>99.99093301832048</v>
      </c>
    </row>
    <row r="340" spans="1:8" ht="18" customHeight="1">
      <c r="A340" s="157" t="s">
        <v>253</v>
      </c>
      <c r="B340" s="157"/>
      <c r="C340" s="157"/>
      <c r="D340" s="21" t="s">
        <v>122</v>
      </c>
      <c r="E340" s="54">
        <v>150</v>
      </c>
      <c r="F340" s="28"/>
      <c r="G340" s="9"/>
      <c r="H340" s="9"/>
    </row>
    <row r="341" spans="1:8" ht="20.25" customHeight="1">
      <c r="A341" s="157" t="s">
        <v>123</v>
      </c>
      <c r="B341" s="157"/>
      <c r="C341" s="157"/>
      <c r="D341" s="21" t="s">
        <v>124</v>
      </c>
      <c r="E341" s="54">
        <v>1123</v>
      </c>
      <c r="F341" s="28">
        <v>1123</v>
      </c>
      <c r="G341" s="9">
        <v>1123</v>
      </c>
      <c r="H341" s="9">
        <f t="shared" si="13"/>
        <v>100</v>
      </c>
    </row>
    <row r="342" spans="1:8" ht="18" customHeight="1">
      <c r="A342" s="157" t="s">
        <v>40</v>
      </c>
      <c r="B342" s="157"/>
      <c r="C342" s="157"/>
      <c r="D342" s="21" t="s">
        <v>41</v>
      </c>
      <c r="E342" s="54">
        <v>23427</v>
      </c>
      <c r="F342" s="28">
        <v>29867</v>
      </c>
      <c r="G342" s="9">
        <v>29861.31</v>
      </c>
      <c r="H342" s="9">
        <f t="shared" si="13"/>
        <v>99.98094887333848</v>
      </c>
    </row>
    <row r="343" spans="1:8" ht="18.75" customHeight="1">
      <c r="A343" s="157" t="s">
        <v>42</v>
      </c>
      <c r="B343" s="157"/>
      <c r="C343" s="157"/>
      <c r="D343" s="21" t="s">
        <v>43</v>
      </c>
      <c r="E343" s="54">
        <v>3301</v>
      </c>
      <c r="F343" s="28">
        <v>19662.51</v>
      </c>
      <c r="G343" s="9">
        <v>19661.3</v>
      </c>
      <c r="H343" s="9">
        <f t="shared" si="13"/>
        <v>99.99384615697589</v>
      </c>
    </row>
    <row r="344" spans="1:8" ht="18" customHeight="1">
      <c r="A344" s="127" t="s">
        <v>106</v>
      </c>
      <c r="B344" s="128"/>
      <c r="C344" s="129"/>
      <c r="D344" s="21" t="s">
        <v>107</v>
      </c>
      <c r="E344" s="54">
        <v>400</v>
      </c>
      <c r="F344" s="28">
        <v>290</v>
      </c>
      <c r="G344" s="9">
        <v>290</v>
      </c>
      <c r="H344" s="9">
        <f t="shared" si="13"/>
        <v>100</v>
      </c>
    </row>
    <row r="345" spans="1:8" ht="16.5" customHeight="1">
      <c r="A345" s="157" t="s">
        <v>12</v>
      </c>
      <c r="B345" s="157"/>
      <c r="C345" s="157"/>
      <c r="D345" s="21" t="s">
        <v>13</v>
      </c>
      <c r="E345" s="54">
        <v>5176</v>
      </c>
      <c r="F345" s="28">
        <v>5176</v>
      </c>
      <c r="G345" s="9">
        <v>5146.15</v>
      </c>
      <c r="H345" s="9">
        <f t="shared" si="13"/>
        <v>99.42329984544048</v>
      </c>
    </row>
    <row r="346" spans="1:8" ht="16.5" customHeight="1">
      <c r="A346" s="157" t="s">
        <v>144</v>
      </c>
      <c r="B346" s="157"/>
      <c r="C346" s="157"/>
      <c r="D346" s="21" t="s">
        <v>45</v>
      </c>
      <c r="E346" s="54">
        <v>1600</v>
      </c>
      <c r="F346" s="28">
        <v>768.44</v>
      </c>
      <c r="G346" s="9">
        <v>768</v>
      </c>
      <c r="H346" s="9">
        <f t="shared" si="13"/>
        <v>99.94274113788974</v>
      </c>
    </row>
    <row r="347" spans="1:8" ht="24.75" customHeight="1">
      <c r="A347" s="178" t="s">
        <v>46</v>
      </c>
      <c r="B347" s="178"/>
      <c r="C347" s="178"/>
      <c r="D347" s="21" t="s">
        <v>47</v>
      </c>
      <c r="E347" s="54">
        <v>1264</v>
      </c>
      <c r="F347" s="28">
        <v>1564</v>
      </c>
      <c r="G347" s="9">
        <v>1544.98</v>
      </c>
      <c r="H347" s="9">
        <f t="shared" si="13"/>
        <v>98.7838874680307</v>
      </c>
    </row>
    <row r="348" spans="1:8" ht="27.75" customHeight="1">
      <c r="A348" s="178" t="s">
        <v>48</v>
      </c>
      <c r="B348" s="178"/>
      <c r="C348" s="178"/>
      <c r="D348" s="21" t="s">
        <v>49</v>
      </c>
      <c r="E348" s="54">
        <v>3475</v>
      </c>
      <c r="F348" s="28">
        <v>2535</v>
      </c>
      <c r="G348" s="9">
        <v>2505.44</v>
      </c>
      <c r="H348" s="9">
        <f t="shared" si="13"/>
        <v>98.83392504930967</v>
      </c>
    </row>
    <row r="349" spans="1:8" ht="18.75" customHeight="1">
      <c r="A349" s="157" t="s">
        <v>50</v>
      </c>
      <c r="B349" s="157"/>
      <c r="C349" s="157"/>
      <c r="D349" s="21" t="s">
        <v>51</v>
      </c>
      <c r="E349" s="54">
        <v>2243</v>
      </c>
      <c r="F349" s="28">
        <v>3003</v>
      </c>
      <c r="G349" s="9">
        <v>3001.13</v>
      </c>
      <c r="H349" s="9">
        <f t="shared" si="13"/>
        <v>99.93772893772895</v>
      </c>
    </row>
    <row r="350" spans="1:8" ht="17.25" customHeight="1">
      <c r="A350" s="157" t="s">
        <v>52</v>
      </c>
      <c r="B350" s="157"/>
      <c r="C350" s="157"/>
      <c r="D350" s="21" t="s">
        <v>53</v>
      </c>
      <c r="E350" s="54">
        <v>584</v>
      </c>
      <c r="F350" s="28">
        <v>621.56</v>
      </c>
      <c r="G350" s="9">
        <v>621.56</v>
      </c>
      <c r="H350" s="9">
        <f t="shared" si="13"/>
        <v>100</v>
      </c>
    </row>
    <row r="351" spans="1:8" ht="16.5" customHeight="1">
      <c r="A351" s="157" t="s">
        <v>54</v>
      </c>
      <c r="B351" s="157"/>
      <c r="C351" s="157"/>
      <c r="D351" s="21" t="s">
        <v>55</v>
      </c>
      <c r="E351" s="54">
        <v>8559</v>
      </c>
      <c r="F351" s="28">
        <v>8791.46</v>
      </c>
      <c r="G351" s="9">
        <v>8791.46</v>
      </c>
      <c r="H351" s="9">
        <f t="shared" si="13"/>
        <v>100</v>
      </c>
    </row>
    <row r="352" spans="1:8" ht="27.75" customHeight="1">
      <c r="A352" s="185" t="s">
        <v>61</v>
      </c>
      <c r="B352" s="186"/>
      <c r="C352" s="187"/>
      <c r="D352" s="21" t="s">
        <v>62</v>
      </c>
      <c r="E352" s="54">
        <v>5623</v>
      </c>
      <c r="F352" s="28">
        <v>5400</v>
      </c>
      <c r="G352" s="9">
        <v>5387.5</v>
      </c>
      <c r="H352" s="9">
        <f t="shared" si="13"/>
        <v>99.76851851851852</v>
      </c>
    </row>
    <row r="353" spans="1:8" ht="28.5" customHeight="1">
      <c r="A353" s="158" t="s">
        <v>63</v>
      </c>
      <c r="B353" s="158"/>
      <c r="C353" s="158"/>
      <c r="D353" s="21" t="s">
        <v>64</v>
      </c>
      <c r="E353" s="54">
        <v>1264</v>
      </c>
      <c r="F353" s="28">
        <v>764</v>
      </c>
      <c r="G353" s="9">
        <v>763.76</v>
      </c>
      <c r="H353" s="9">
        <f t="shared" si="13"/>
        <v>99.96858638743456</v>
      </c>
    </row>
    <row r="354" spans="1:8" ht="21" customHeight="1">
      <c r="A354" s="158" t="s">
        <v>65</v>
      </c>
      <c r="B354" s="158"/>
      <c r="C354" s="158"/>
      <c r="D354" s="21" t="s">
        <v>66</v>
      </c>
      <c r="E354" s="54">
        <v>1214</v>
      </c>
      <c r="F354" s="28">
        <v>1214</v>
      </c>
      <c r="G354" s="9">
        <v>1213.02</v>
      </c>
      <c r="H354" s="9">
        <f t="shared" si="13"/>
        <v>99.91927512355848</v>
      </c>
    </row>
    <row r="355" spans="1:8" ht="22.5" customHeight="1">
      <c r="A355" s="198" t="s">
        <v>247</v>
      </c>
      <c r="B355" s="199"/>
      <c r="C355" s="83" t="s">
        <v>242</v>
      </c>
      <c r="D355" s="84"/>
      <c r="E355" s="26">
        <f>SUM(E356:E362)</f>
        <v>8478.5</v>
      </c>
      <c r="F355" s="26">
        <f>SUM(F356:F362)</f>
        <v>47831.5</v>
      </c>
      <c r="G355" s="26">
        <f>SUM(G356:G362)</f>
        <v>45820.16999999999</v>
      </c>
      <c r="H355" s="26">
        <f>G355/F355*100</f>
        <v>95.79496775137721</v>
      </c>
    </row>
    <row r="356" spans="1:8" ht="18.75" customHeight="1">
      <c r="A356" s="142" t="s">
        <v>246</v>
      </c>
      <c r="B356" s="203"/>
      <c r="C356" s="204"/>
      <c r="D356" s="21" t="s">
        <v>243</v>
      </c>
      <c r="E356" s="54">
        <v>4400</v>
      </c>
      <c r="F356" s="28"/>
      <c r="G356" s="9"/>
      <c r="H356" s="54"/>
    </row>
    <row r="357" spans="1:8" ht="19.5" customHeight="1">
      <c r="A357" s="142" t="s">
        <v>123</v>
      </c>
      <c r="B357" s="159"/>
      <c r="C357" s="160"/>
      <c r="D357" s="21" t="s">
        <v>124</v>
      </c>
      <c r="E357" s="54"/>
      <c r="F357" s="28">
        <v>3605</v>
      </c>
      <c r="G357" s="9">
        <v>3604.92</v>
      </c>
      <c r="H357" s="54">
        <f aca="true" t="shared" si="14" ref="H357:H376">G357/F357*100</f>
        <v>99.99778085991679</v>
      </c>
    </row>
    <row r="358" spans="1:8" ht="18.75" customHeight="1">
      <c r="A358" s="142" t="s">
        <v>12</v>
      </c>
      <c r="B358" s="159"/>
      <c r="C358" s="160"/>
      <c r="D358" s="21" t="s">
        <v>13</v>
      </c>
      <c r="E358" s="54"/>
      <c r="F358" s="28">
        <v>21497.07</v>
      </c>
      <c r="G358" s="9">
        <v>19997</v>
      </c>
      <c r="H358" s="54">
        <f t="shared" si="14"/>
        <v>93.02197927438483</v>
      </c>
    </row>
    <row r="359" spans="1:8" ht="18" customHeight="1">
      <c r="A359" s="142" t="s">
        <v>50</v>
      </c>
      <c r="B359" s="143"/>
      <c r="C359" s="144"/>
      <c r="D359" s="21" t="s">
        <v>51</v>
      </c>
      <c r="E359" s="54">
        <v>850</v>
      </c>
      <c r="F359" s="28">
        <v>5236.21</v>
      </c>
      <c r="G359" s="9">
        <v>4785.32</v>
      </c>
      <c r="H359" s="54">
        <f t="shared" si="14"/>
        <v>91.38900082311442</v>
      </c>
    </row>
    <row r="360" spans="1:8" ht="28.5" customHeight="1">
      <c r="A360" s="142" t="s">
        <v>61</v>
      </c>
      <c r="B360" s="143"/>
      <c r="C360" s="144"/>
      <c r="D360" s="21" t="s">
        <v>62</v>
      </c>
      <c r="E360" s="54">
        <v>3228.5</v>
      </c>
      <c r="F360" s="28">
        <v>16620.38</v>
      </c>
      <c r="G360" s="9">
        <v>16569.3</v>
      </c>
      <c r="H360" s="54">
        <f t="shared" si="14"/>
        <v>99.69266647332972</v>
      </c>
    </row>
    <row r="361" spans="1:8" ht="27.75" customHeight="1">
      <c r="A361" s="142" t="s">
        <v>63</v>
      </c>
      <c r="B361" s="137"/>
      <c r="C361" s="138"/>
      <c r="D361" s="21" t="s">
        <v>64</v>
      </c>
      <c r="E361" s="54"/>
      <c r="F361" s="28">
        <v>400</v>
      </c>
      <c r="G361" s="9">
        <v>390.79</v>
      </c>
      <c r="H361" s="54">
        <f t="shared" si="14"/>
        <v>97.6975</v>
      </c>
    </row>
    <row r="362" spans="1:8" ht="19.5" customHeight="1">
      <c r="A362" s="142" t="s">
        <v>65</v>
      </c>
      <c r="B362" s="137"/>
      <c r="C362" s="138"/>
      <c r="D362" s="21" t="s">
        <v>66</v>
      </c>
      <c r="E362" s="54"/>
      <c r="F362" s="28">
        <v>472.84</v>
      </c>
      <c r="G362" s="9">
        <v>472.84</v>
      </c>
      <c r="H362" s="54">
        <f t="shared" si="14"/>
        <v>100</v>
      </c>
    </row>
    <row r="363" spans="1:8" ht="20.25" customHeight="1">
      <c r="A363" s="176" t="s">
        <v>152</v>
      </c>
      <c r="B363" s="176"/>
      <c r="C363" s="35" t="s">
        <v>153</v>
      </c>
      <c r="D363" s="36"/>
      <c r="E363" s="26">
        <f>SUM(E364:E373)</f>
        <v>282424.83</v>
      </c>
      <c r="F363" s="26">
        <f>SUM(F364:F373)</f>
        <v>173662.63</v>
      </c>
      <c r="G363" s="26">
        <f>SUM(G364:G373)</f>
        <v>173662.63</v>
      </c>
      <c r="H363" s="26">
        <f t="shared" si="14"/>
        <v>100</v>
      </c>
    </row>
    <row r="364" spans="1:9" ht="17.25" customHeight="1">
      <c r="A364" s="139" t="s">
        <v>32</v>
      </c>
      <c r="B364" s="151"/>
      <c r="C364" s="152"/>
      <c r="D364" s="39" t="s">
        <v>197</v>
      </c>
      <c r="E364" s="54">
        <v>2582.45</v>
      </c>
      <c r="F364" s="26"/>
      <c r="G364" s="26"/>
      <c r="H364" s="54">
        <v>0</v>
      </c>
      <c r="I364" s="118"/>
    </row>
    <row r="365" spans="1:9" ht="18" customHeight="1">
      <c r="A365" s="139" t="s">
        <v>34</v>
      </c>
      <c r="B365" s="151"/>
      <c r="C365" s="152"/>
      <c r="D365" s="23" t="s">
        <v>199</v>
      </c>
      <c r="E365" s="54">
        <v>416.5</v>
      </c>
      <c r="F365" s="26"/>
      <c r="G365" s="26"/>
      <c r="H365" s="54">
        <v>0</v>
      </c>
      <c r="I365" s="118"/>
    </row>
    <row r="366" spans="1:9" ht="17.25" customHeight="1">
      <c r="A366" s="139" t="s">
        <v>36</v>
      </c>
      <c r="B366" s="151"/>
      <c r="C366" s="152"/>
      <c r="D366" s="23" t="s">
        <v>37</v>
      </c>
      <c r="E366" s="54"/>
      <c r="F366" s="53">
        <v>1105</v>
      </c>
      <c r="G366" s="53">
        <v>1105</v>
      </c>
      <c r="H366" s="54">
        <f t="shared" si="14"/>
        <v>100</v>
      </c>
      <c r="I366" s="118"/>
    </row>
    <row r="367" spans="1:9" ht="18" customHeight="1">
      <c r="A367" s="139" t="s">
        <v>36</v>
      </c>
      <c r="B367" s="151"/>
      <c r="C367" s="152"/>
      <c r="D367" s="23" t="s">
        <v>201</v>
      </c>
      <c r="E367" s="54">
        <v>79971.05</v>
      </c>
      <c r="F367" s="26"/>
      <c r="G367" s="26"/>
      <c r="H367" s="54">
        <v>0</v>
      </c>
      <c r="I367" s="118"/>
    </row>
    <row r="368" spans="1:9" ht="20.25" customHeight="1">
      <c r="A368" s="139" t="s">
        <v>295</v>
      </c>
      <c r="B368" s="151"/>
      <c r="C368" s="152"/>
      <c r="D368" s="23" t="s">
        <v>294</v>
      </c>
      <c r="E368" s="54">
        <v>2500</v>
      </c>
      <c r="F368" s="26"/>
      <c r="G368" s="26"/>
      <c r="H368" s="54">
        <v>0</v>
      </c>
      <c r="I368" s="118"/>
    </row>
    <row r="369" spans="1:9" ht="17.25" customHeight="1">
      <c r="A369" s="139" t="s">
        <v>40</v>
      </c>
      <c r="B369" s="151"/>
      <c r="C369" s="152"/>
      <c r="D369" s="23" t="s">
        <v>296</v>
      </c>
      <c r="E369" s="54">
        <v>16647.2</v>
      </c>
      <c r="F369" s="26"/>
      <c r="G369" s="26"/>
      <c r="H369" s="54">
        <v>0</v>
      </c>
      <c r="I369" s="118"/>
    </row>
    <row r="370" spans="1:9" ht="15.75" customHeight="1">
      <c r="A370" s="139" t="s">
        <v>12</v>
      </c>
      <c r="B370" s="151"/>
      <c r="C370" s="152"/>
      <c r="D370" s="23" t="s">
        <v>202</v>
      </c>
      <c r="E370" s="54">
        <v>3750</v>
      </c>
      <c r="F370" s="26"/>
      <c r="G370" s="26"/>
      <c r="H370" s="54">
        <v>0</v>
      </c>
      <c r="I370" s="118"/>
    </row>
    <row r="371" spans="1:8" ht="17.25" customHeight="1">
      <c r="A371" s="153" t="s">
        <v>99</v>
      </c>
      <c r="B371" s="153"/>
      <c r="C371" s="153"/>
      <c r="D371" s="8" t="s">
        <v>55</v>
      </c>
      <c r="E371" s="54">
        <v>172557.63</v>
      </c>
      <c r="F371" s="28">
        <v>172557.63</v>
      </c>
      <c r="G371" s="9">
        <v>172557.63</v>
      </c>
      <c r="H371" s="54">
        <f t="shared" si="14"/>
        <v>100</v>
      </c>
    </row>
    <row r="372" spans="1:8" ht="27" customHeight="1">
      <c r="A372" s="145" t="s">
        <v>63</v>
      </c>
      <c r="B372" s="123"/>
      <c r="C372" s="124"/>
      <c r="D372" s="8" t="s">
        <v>297</v>
      </c>
      <c r="E372" s="54">
        <v>1500</v>
      </c>
      <c r="F372" s="28"/>
      <c r="G372" s="9"/>
      <c r="H372" s="54">
        <v>0</v>
      </c>
    </row>
    <row r="373" spans="1:8" ht="17.25" customHeight="1">
      <c r="A373" s="146" t="s">
        <v>65</v>
      </c>
      <c r="B373" s="147"/>
      <c r="C373" s="148"/>
      <c r="D373" s="8" t="s">
        <v>298</v>
      </c>
      <c r="E373" s="54">
        <v>2500</v>
      </c>
      <c r="F373" s="28"/>
      <c r="G373" s="9"/>
      <c r="H373" s="54">
        <v>0</v>
      </c>
    </row>
    <row r="374" spans="1:8" ht="20.25" customHeight="1">
      <c r="A374" s="70" t="s">
        <v>154</v>
      </c>
      <c r="B374" s="73" t="s">
        <v>155</v>
      </c>
      <c r="C374" s="71"/>
      <c r="D374" s="75"/>
      <c r="E374" s="67">
        <f aca="true" t="shared" si="15" ref="E374:G375">E375</f>
        <v>20000</v>
      </c>
      <c r="F374" s="67">
        <f t="shared" si="15"/>
        <v>20000</v>
      </c>
      <c r="G374" s="67">
        <f t="shared" si="15"/>
        <v>20000</v>
      </c>
      <c r="H374" s="26">
        <f t="shared" si="14"/>
        <v>100</v>
      </c>
    </row>
    <row r="375" spans="1:8" ht="20.25" customHeight="1">
      <c r="A375" s="109" t="s">
        <v>152</v>
      </c>
      <c r="B375" s="73"/>
      <c r="C375" s="109" t="s">
        <v>299</v>
      </c>
      <c r="D375" s="75"/>
      <c r="E375" s="38">
        <f t="shared" si="15"/>
        <v>20000</v>
      </c>
      <c r="F375" s="67">
        <f t="shared" si="15"/>
        <v>20000</v>
      </c>
      <c r="G375" s="67">
        <f t="shared" si="15"/>
        <v>20000</v>
      </c>
      <c r="H375" s="54">
        <f t="shared" si="14"/>
        <v>100</v>
      </c>
    </row>
    <row r="376" spans="1:8" ht="32.25" customHeight="1">
      <c r="A376" s="139" t="s">
        <v>300</v>
      </c>
      <c r="B376" s="126"/>
      <c r="C376" s="219"/>
      <c r="D376" s="39" t="s">
        <v>301</v>
      </c>
      <c r="E376" s="54">
        <v>20000</v>
      </c>
      <c r="F376" s="54">
        <v>20000</v>
      </c>
      <c r="G376" s="54">
        <v>20000</v>
      </c>
      <c r="H376" s="26">
        <f t="shared" si="14"/>
        <v>100</v>
      </c>
    </row>
    <row r="377" spans="1:8" ht="22.5" customHeight="1">
      <c r="A377" s="76" t="s">
        <v>156</v>
      </c>
      <c r="B377" s="73" t="s">
        <v>157</v>
      </c>
      <c r="C377" s="77"/>
      <c r="D377" s="75"/>
      <c r="E377" s="65">
        <f>SUM(E378+E380+E382)</f>
        <v>1425600</v>
      </c>
      <c r="F377" s="65">
        <f>SUM(F378+F380+F382)</f>
        <v>2650102</v>
      </c>
      <c r="G377" s="65">
        <f>SUM(G378+G380+G382)</f>
        <v>2175666.5300000003</v>
      </c>
      <c r="H377" s="72">
        <f>G377/F377*100</f>
        <v>82.09746379573315</v>
      </c>
    </row>
    <row r="378" spans="1:8" ht="19.5" customHeight="1">
      <c r="A378" s="197" t="s">
        <v>158</v>
      </c>
      <c r="B378" s="197"/>
      <c r="C378" s="29" t="s">
        <v>159</v>
      </c>
      <c r="D378" s="40"/>
      <c r="E378" s="11">
        <f>SUM(E379)</f>
        <v>540000</v>
      </c>
      <c r="F378" s="11">
        <f>SUM(F379)</f>
        <v>740000</v>
      </c>
      <c r="G378" s="24">
        <f>SUM(G379)</f>
        <v>275000</v>
      </c>
      <c r="H378" s="57">
        <f>G378/F378*100</f>
        <v>37.16216216216216</v>
      </c>
    </row>
    <row r="379" spans="1:8" ht="54" customHeight="1">
      <c r="A379" s="158" t="s">
        <v>160</v>
      </c>
      <c r="B379" s="158"/>
      <c r="C379" s="10"/>
      <c r="D379" s="16" t="s">
        <v>161</v>
      </c>
      <c r="E379" s="17">
        <v>540000</v>
      </c>
      <c r="F379" s="17">
        <v>740000</v>
      </c>
      <c r="G379" s="9">
        <v>275000</v>
      </c>
      <c r="H379" s="55">
        <f>G379/F379*100</f>
        <v>37.16216216216216</v>
      </c>
    </row>
    <row r="380" spans="1:8" ht="53.25" customHeight="1">
      <c r="A380" s="218" t="s">
        <v>257</v>
      </c>
      <c r="B380" s="218"/>
      <c r="C380" s="115" t="s">
        <v>162</v>
      </c>
      <c r="D380" s="75"/>
      <c r="E380" s="50">
        <f>SUM(E381)</f>
        <v>849600</v>
      </c>
      <c r="F380" s="50">
        <f>SUM(F381)</f>
        <v>1874102</v>
      </c>
      <c r="G380" s="50">
        <f>SUM(G381)</f>
        <v>1874084.6</v>
      </c>
      <c r="H380" s="57">
        <f aca="true" t="shared" si="16" ref="H380:H387">G380/F380*100</f>
        <v>99.99907155533691</v>
      </c>
    </row>
    <row r="381" spans="1:8" ht="23.25" customHeight="1">
      <c r="A381" s="158" t="s">
        <v>163</v>
      </c>
      <c r="B381" s="158"/>
      <c r="C381" s="10"/>
      <c r="D381" s="16" t="s">
        <v>164</v>
      </c>
      <c r="E381" s="17">
        <v>849600</v>
      </c>
      <c r="F381" s="25">
        <v>1874102</v>
      </c>
      <c r="G381" s="9">
        <v>1874084.6</v>
      </c>
      <c r="H381" s="55">
        <f t="shared" si="16"/>
        <v>99.99907155533691</v>
      </c>
    </row>
    <row r="382" spans="1:8" ht="21" customHeight="1">
      <c r="A382" s="173" t="s">
        <v>152</v>
      </c>
      <c r="B382" s="173"/>
      <c r="C382" s="35" t="s">
        <v>165</v>
      </c>
      <c r="D382" s="41"/>
      <c r="E382" s="24">
        <f>SUM(E383:E385)</f>
        <v>36000</v>
      </c>
      <c r="F382" s="24">
        <f>SUM(F383:F385)</f>
        <v>36000</v>
      </c>
      <c r="G382" s="24">
        <f>SUM(G383:G385)</f>
        <v>26581.93</v>
      </c>
      <c r="H382" s="66">
        <f t="shared" si="16"/>
        <v>73.83869444444444</v>
      </c>
    </row>
    <row r="383" spans="1:8" ht="30.75" customHeight="1">
      <c r="A383" s="139" t="s">
        <v>248</v>
      </c>
      <c r="B383" s="151"/>
      <c r="C383" s="152"/>
      <c r="D383" s="39" t="s">
        <v>167</v>
      </c>
      <c r="E383" s="25">
        <v>13000</v>
      </c>
      <c r="F383" s="25">
        <v>13000</v>
      </c>
      <c r="G383" s="25">
        <v>12775</v>
      </c>
      <c r="H383" s="55">
        <f t="shared" si="16"/>
        <v>98.26923076923076</v>
      </c>
    </row>
    <row r="384" spans="1:8" ht="18.75" customHeight="1">
      <c r="A384" s="153" t="s">
        <v>38</v>
      </c>
      <c r="B384" s="153"/>
      <c r="C384" s="153"/>
      <c r="D384" s="8" t="s">
        <v>39</v>
      </c>
      <c r="E384" s="25">
        <v>17000</v>
      </c>
      <c r="F384" s="25">
        <v>17000</v>
      </c>
      <c r="G384" s="9">
        <v>12006.93</v>
      </c>
      <c r="H384" s="55">
        <f t="shared" si="16"/>
        <v>70.62899999999999</v>
      </c>
    </row>
    <row r="385" spans="1:8" ht="16.5" customHeight="1">
      <c r="A385" s="153" t="s">
        <v>12</v>
      </c>
      <c r="B385" s="153"/>
      <c r="C385" s="153"/>
      <c r="D385" s="39" t="s">
        <v>13</v>
      </c>
      <c r="E385" s="93">
        <v>6000</v>
      </c>
      <c r="F385" s="25">
        <v>6000</v>
      </c>
      <c r="G385" s="9">
        <v>1800</v>
      </c>
      <c r="H385" s="55">
        <f t="shared" si="16"/>
        <v>30</v>
      </c>
    </row>
    <row r="386" spans="1:8" ht="24" customHeight="1">
      <c r="A386" s="19" t="s">
        <v>168</v>
      </c>
      <c r="B386" s="6" t="s">
        <v>169</v>
      </c>
      <c r="C386" s="12"/>
      <c r="D386" s="8"/>
      <c r="E386" s="67">
        <f>E387+E414+E425+E449+E456+E487+E512</f>
        <v>4902020.79</v>
      </c>
      <c r="F386" s="67">
        <f>F387+F414+F425+F449+F456+F487+F512</f>
        <v>6365144.74</v>
      </c>
      <c r="G386" s="67">
        <f>G387+G414+G425+G449+G456+G487+G512</f>
        <v>6102994.899999999</v>
      </c>
      <c r="H386" s="105">
        <f t="shared" si="16"/>
        <v>95.88147872973583</v>
      </c>
    </row>
    <row r="387" spans="1:8" ht="23.25" customHeight="1">
      <c r="A387" s="176" t="s">
        <v>170</v>
      </c>
      <c r="B387" s="176"/>
      <c r="C387" s="35" t="s">
        <v>171</v>
      </c>
      <c r="D387" s="78"/>
      <c r="E387" s="26">
        <f>SUM(E388:E413)</f>
        <v>2454651</v>
      </c>
      <c r="F387" s="26">
        <f>SUM(F388:F413)</f>
        <v>2997597.3199999994</v>
      </c>
      <c r="G387" s="26">
        <f>SUM(G388:G413)</f>
        <v>2936186.59</v>
      </c>
      <c r="H387" s="26">
        <f t="shared" si="16"/>
        <v>97.95133490444942</v>
      </c>
    </row>
    <row r="388" spans="1:8" ht="32.25" customHeight="1">
      <c r="A388" s="139" t="s">
        <v>184</v>
      </c>
      <c r="B388" s="220"/>
      <c r="C388" s="221"/>
      <c r="D388" s="39" t="s">
        <v>68</v>
      </c>
      <c r="E388" s="54">
        <v>96000</v>
      </c>
      <c r="F388" s="54">
        <v>106800</v>
      </c>
      <c r="G388" s="54">
        <v>106800</v>
      </c>
      <c r="H388" s="54">
        <f aca="true" t="shared" si="17" ref="H388:H413">G388/F388*100</f>
        <v>100</v>
      </c>
    </row>
    <row r="389" spans="1:8" ht="30" customHeight="1">
      <c r="A389" s="183" t="s">
        <v>172</v>
      </c>
      <c r="B389" s="183"/>
      <c r="C389" s="183"/>
      <c r="D389" s="42" t="s">
        <v>173</v>
      </c>
      <c r="E389" s="37">
        <v>257640</v>
      </c>
      <c r="F389" s="54">
        <v>254685.5</v>
      </c>
      <c r="G389" s="55">
        <v>254685.5</v>
      </c>
      <c r="H389" s="54">
        <f t="shared" si="17"/>
        <v>100</v>
      </c>
    </row>
    <row r="390" spans="1:8" ht="16.5" customHeight="1">
      <c r="A390" s="153" t="s">
        <v>26</v>
      </c>
      <c r="B390" s="153"/>
      <c r="C390" s="153"/>
      <c r="D390" s="8" t="s">
        <v>27</v>
      </c>
      <c r="E390" s="37">
        <v>13600</v>
      </c>
      <c r="F390" s="54">
        <v>15600</v>
      </c>
      <c r="G390" s="55">
        <v>15600</v>
      </c>
      <c r="H390" s="54">
        <f t="shared" si="17"/>
        <v>100</v>
      </c>
    </row>
    <row r="391" spans="1:8" ht="16.5" customHeight="1">
      <c r="A391" s="153" t="s">
        <v>174</v>
      </c>
      <c r="B391" s="153"/>
      <c r="C391" s="153"/>
      <c r="D391" s="8" t="s">
        <v>175</v>
      </c>
      <c r="E391" s="37">
        <v>189411</v>
      </c>
      <c r="F391" s="54">
        <v>169696.64</v>
      </c>
      <c r="G391" s="55">
        <v>108389.42</v>
      </c>
      <c r="H391" s="54">
        <f t="shared" si="17"/>
        <v>63.872460880781134</v>
      </c>
    </row>
    <row r="392" spans="1:8" ht="17.25" customHeight="1">
      <c r="A392" s="153" t="s">
        <v>28</v>
      </c>
      <c r="B392" s="153"/>
      <c r="C392" s="153"/>
      <c r="D392" s="8" t="s">
        <v>29</v>
      </c>
      <c r="E392" s="37">
        <v>836300</v>
      </c>
      <c r="F392" s="54">
        <v>855850.2</v>
      </c>
      <c r="G392" s="55">
        <v>855850.2</v>
      </c>
      <c r="H392" s="54">
        <f t="shared" si="17"/>
        <v>100</v>
      </c>
    </row>
    <row r="393" spans="1:8" ht="16.5" customHeight="1">
      <c r="A393" s="153" t="s">
        <v>30</v>
      </c>
      <c r="B393" s="153"/>
      <c r="C393" s="153"/>
      <c r="D393" s="8" t="s">
        <v>31</v>
      </c>
      <c r="E393" s="37">
        <v>60000</v>
      </c>
      <c r="F393" s="54">
        <v>60498.93</v>
      </c>
      <c r="G393" s="55">
        <v>60498.93</v>
      </c>
      <c r="H393" s="54">
        <f t="shared" si="17"/>
        <v>100</v>
      </c>
    </row>
    <row r="394" spans="1:8" ht="15" customHeight="1">
      <c r="A394" s="153" t="s">
        <v>32</v>
      </c>
      <c r="B394" s="153"/>
      <c r="C394" s="153"/>
      <c r="D394" s="8" t="s">
        <v>33</v>
      </c>
      <c r="E394" s="37">
        <v>138600</v>
      </c>
      <c r="F394" s="54">
        <v>131897.89</v>
      </c>
      <c r="G394" s="55">
        <v>131897.89</v>
      </c>
      <c r="H394" s="54">
        <f t="shared" si="17"/>
        <v>100</v>
      </c>
    </row>
    <row r="395" spans="1:8" ht="15" customHeight="1">
      <c r="A395" s="153" t="s">
        <v>34</v>
      </c>
      <c r="B395" s="153"/>
      <c r="C395" s="153"/>
      <c r="D395" s="8" t="s">
        <v>35</v>
      </c>
      <c r="E395" s="37">
        <v>22000</v>
      </c>
      <c r="F395" s="54">
        <v>21353.82</v>
      </c>
      <c r="G395" s="55">
        <v>21353.82</v>
      </c>
      <c r="H395" s="54">
        <f t="shared" si="17"/>
        <v>100</v>
      </c>
    </row>
    <row r="396" spans="1:8" ht="17.25" customHeight="1">
      <c r="A396" s="153" t="s">
        <v>36</v>
      </c>
      <c r="B396" s="153"/>
      <c r="C396" s="153"/>
      <c r="D396" s="8" t="s">
        <v>37</v>
      </c>
      <c r="E396" s="37">
        <v>8500</v>
      </c>
      <c r="F396" s="54">
        <v>8500</v>
      </c>
      <c r="G396" s="55">
        <v>8500</v>
      </c>
      <c r="H396" s="54">
        <f t="shared" si="17"/>
        <v>100</v>
      </c>
    </row>
    <row r="397" spans="1:8" ht="16.5" customHeight="1">
      <c r="A397" s="153" t="s">
        <v>38</v>
      </c>
      <c r="B397" s="153"/>
      <c r="C397" s="153"/>
      <c r="D397" s="8" t="s">
        <v>39</v>
      </c>
      <c r="E397" s="37">
        <v>219600</v>
      </c>
      <c r="F397" s="54">
        <v>211025.33</v>
      </c>
      <c r="G397" s="55">
        <v>211025.29</v>
      </c>
      <c r="H397" s="54">
        <f t="shared" si="17"/>
        <v>99.99998104492954</v>
      </c>
    </row>
    <row r="398" spans="1:8" ht="16.5" customHeight="1">
      <c r="A398" s="153" t="s">
        <v>121</v>
      </c>
      <c r="B398" s="153"/>
      <c r="C398" s="153"/>
      <c r="D398" s="8" t="s">
        <v>136</v>
      </c>
      <c r="E398" s="37">
        <v>106200</v>
      </c>
      <c r="F398" s="54">
        <v>154405.64</v>
      </c>
      <c r="G398" s="55">
        <v>154305.74</v>
      </c>
      <c r="H398" s="54">
        <f t="shared" si="17"/>
        <v>99.93530029084428</v>
      </c>
    </row>
    <row r="399" spans="1:8" ht="15" customHeight="1">
      <c r="A399" s="153" t="s">
        <v>255</v>
      </c>
      <c r="B399" s="153"/>
      <c r="C399" s="153"/>
      <c r="D399" s="8" t="s">
        <v>122</v>
      </c>
      <c r="E399" s="37">
        <v>8400</v>
      </c>
      <c r="F399" s="54">
        <v>10900</v>
      </c>
      <c r="G399" s="55">
        <v>10899.29</v>
      </c>
      <c r="H399" s="54">
        <f t="shared" si="17"/>
        <v>99.99348623853211</v>
      </c>
    </row>
    <row r="400" spans="1:8" ht="15" customHeight="1">
      <c r="A400" s="153" t="s">
        <v>40</v>
      </c>
      <c r="B400" s="153"/>
      <c r="C400" s="153"/>
      <c r="D400" s="8" t="s">
        <v>41</v>
      </c>
      <c r="E400" s="37">
        <v>18300</v>
      </c>
      <c r="F400" s="54">
        <v>24294.3</v>
      </c>
      <c r="G400" s="55">
        <v>24294.3</v>
      </c>
      <c r="H400" s="54">
        <f t="shared" si="17"/>
        <v>100</v>
      </c>
    </row>
    <row r="401" spans="1:8" ht="15" customHeight="1">
      <c r="A401" s="153" t="s">
        <v>42</v>
      </c>
      <c r="B401" s="153"/>
      <c r="C401" s="153"/>
      <c r="D401" s="8" t="s">
        <v>43</v>
      </c>
      <c r="E401" s="37">
        <v>59300</v>
      </c>
      <c r="F401" s="54">
        <v>22004.19</v>
      </c>
      <c r="G401" s="55">
        <v>22004.19</v>
      </c>
      <c r="H401" s="54">
        <f t="shared" si="17"/>
        <v>100</v>
      </c>
    </row>
    <row r="402" spans="1:8" ht="16.5" customHeight="1">
      <c r="A402" s="153" t="s">
        <v>12</v>
      </c>
      <c r="B402" s="153"/>
      <c r="C402" s="153"/>
      <c r="D402" s="8" t="s">
        <v>13</v>
      </c>
      <c r="E402" s="37">
        <v>59700</v>
      </c>
      <c r="F402" s="54">
        <v>65400</v>
      </c>
      <c r="G402" s="55">
        <v>65398</v>
      </c>
      <c r="H402" s="54">
        <f t="shared" si="17"/>
        <v>99.99694189602447</v>
      </c>
    </row>
    <row r="403" spans="1:8" ht="17.25" customHeight="1">
      <c r="A403" s="153" t="s">
        <v>258</v>
      </c>
      <c r="B403" s="153"/>
      <c r="C403" s="153"/>
      <c r="D403" s="8" t="s">
        <v>45</v>
      </c>
      <c r="E403" s="37">
        <v>700</v>
      </c>
      <c r="F403" s="54">
        <v>1078.53</v>
      </c>
      <c r="G403" s="55">
        <v>1078.53</v>
      </c>
      <c r="H403" s="54">
        <f t="shared" si="17"/>
        <v>100</v>
      </c>
    </row>
    <row r="404" spans="1:8" ht="29.25" customHeight="1">
      <c r="A404" s="178" t="s">
        <v>46</v>
      </c>
      <c r="B404" s="178"/>
      <c r="C404" s="178"/>
      <c r="D404" s="21" t="s">
        <v>47</v>
      </c>
      <c r="E404" s="37">
        <v>2300</v>
      </c>
      <c r="F404" s="54">
        <v>3238.23</v>
      </c>
      <c r="G404" s="55">
        <v>3238.23</v>
      </c>
      <c r="H404" s="54">
        <f t="shared" si="17"/>
        <v>100</v>
      </c>
    </row>
    <row r="405" spans="1:8" ht="29.25" customHeight="1">
      <c r="A405" s="178" t="s">
        <v>48</v>
      </c>
      <c r="B405" s="178"/>
      <c r="C405" s="178"/>
      <c r="D405" s="21" t="s">
        <v>49</v>
      </c>
      <c r="E405" s="37">
        <v>7700</v>
      </c>
      <c r="F405" s="54">
        <v>6725.72</v>
      </c>
      <c r="G405" s="55">
        <v>6725.72</v>
      </c>
      <c r="H405" s="54">
        <f t="shared" si="17"/>
        <v>100</v>
      </c>
    </row>
    <row r="406" spans="1:8" ht="17.25" customHeight="1">
      <c r="A406" s="153" t="s">
        <v>50</v>
      </c>
      <c r="B406" s="153"/>
      <c r="C406" s="153"/>
      <c r="D406" s="8" t="s">
        <v>51</v>
      </c>
      <c r="E406" s="37">
        <v>2200</v>
      </c>
      <c r="F406" s="54">
        <v>2200</v>
      </c>
      <c r="G406" s="55">
        <v>2199.96</v>
      </c>
      <c r="H406" s="54">
        <f t="shared" si="17"/>
        <v>99.99818181818182</v>
      </c>
    </row>
    <row r="407" spans="1:8" ht="15.75" customHeight="1">
      <c r="A407" s="153" t="s">
        <v>52</v>
      </c>
      <c r="B407" s="153"/>
      <c r="C407" s="153"/>
      <c r="D407" s="8" t="s">
        <v>53</v>
      </c>
      <c r="E407" s="37">
        <v>5400</v>
      </c>
      <c r="F407" s="54">
        <v>3453.58</v>
      </c>
      <c r="G407" s="55">
        <v>3453.58</v>
      </c>
      <c r="H407" s="54">
        <f t="shared" si="17"/>
        <v>100</v>
      </c>
    </row>
    <row r="408" spans="1:8" ht="17.25" customHeight="1">
      <c r="A408" s="153" t="s">
        <v>54</v>
      </c>
      <c r="B408" s="153"/>
      <c r="C408" s="153"/>
      <c r="D408" s="8" t="s">
        <v>55</v>
      </c>
      <c r="E408" s="37">
        <v>34100</v>
      </c>
      <c r="F408" s="54">
        <v>34100</v>
      </c>
      <c r="G408" s="55">
        <v>34100</v>
      </c>
      <c r="H408" s="54">
        <f t="shared" si="17"/>
        <v>100</v>
      </c>
    </row>
    <row r="409" spans="1:8" ht="17.25" customHeight="1">
      <c r="A409" s="146" t="s">
        <v>80</v>
      </c>
      <c r="B409" s="147"/>
      <c r="C409" s="148"/>
      <c r="D409" s="8" t="s">
        <v>81</v>
      </c>
      <c r="F409" s="54">
        <v>6</v>
      </c>
      <c r="G409" s="37">
        <v>6</v>
      </c>
      <c r="H409" s="54">
        <f t="shared" si="17"/>
        <v>100</v>
      </c>
    </row>
    <row r="410" spans="1:8" ht="27.75" customHeight="1">
      <c r="A410" s="158" t="s">
        <v>63</v>
      </c>
      <c r="B410" s="158"/>
      <c r="C410" s="158"/>
      <c r="D410" s="21" t="s">
        <v>64</v>
      </c>
      <c r="E410" s="37">
        <v>3200</v>
      </c>
      <c r="F410" s="54">
        <v>1784.86</v>
      </c>
      <c r="G410" s="55">
        <v>1784.04</v>
      </c>
      <c r="H410" s="54">
        <f t="shared" si="17"/>
        <v>99.95405802135741</v>
      </c>
    </row>
    <row r="411" spans="1:8" ht="22.5" customHeight="1">
      <c r="A411" s="158" t="s">
        <v>65</v>
      </c>
      <c r="B411" s="158"/>
      <c r="C411" s="158"/>
      <c r="D411" s="21" t="s">
        <v>66</v>
      </c>
      <c r="E411" s="37">
        <v>1500</v>
      </c>
      <c r="F411" s="54">
        <v>5598.04</v>
      </c>
      <c r="G411" s="55">
        <v>5598.04</v>
      </c>
      <c r="H411" s="54">
        <f t="shared" si="17"/>
        <v>100</v>
      </c>
    </row>
    <row r="412" spans="1:8" ht="22.5" customHeight="1">
      <c r="A412" s="142" t="s">
        <v>250</v>
      </c>
      <c r="B412" s="143"/>
      <c r="C412" s="144"/>
      <c r="D412" s="21" t="s">
        <v>69</v>
      </c>
      <c r="E412" s="37">
        <v>300000</v>
      </c>
      <c r="F412" s="54">
        <v>822682.92</v>
      </c>
      <c r="G412" s="55">
        <v>822682.92</v>
      </c>
      <c r="H412" s="54">
        <f t="shared" si="17"/>
        <v>100</v>
      </c>
    </row>
    <row r="413" spans="1:8" ht="20.25" customHeight="1">
      <c r="A413" s="205" t="s">
        <v>190</v>
      </c>
      <c r="B413" s="164"/>
      <c r="C413" s="135"/>
      <c r="D413" s="56">
        <v>6060</v>
      </c>
      <c r="E413" s="9">
        <v>4000</v>
      </c>
      <c r="F413" s="54">
        <v>3817</v>
      </c>
      <c r="G413" s="55">
        <v>3817</v>
      </c>
      <c r="H413" s="54">
        <f t="shared" si="17"/>
        <v>100</v>
      </c>
    </row>
    <row r="414" spans="1:8" ht="19.5" customHeight="1">
      <c r="A414" s="201" t="s">
        <v>176</v>
      </c>
      <c r="B414" s="201"/>
      <c r="C414" s="29" t="s">
        <v>177</v>
      </c>
      <c r="D414" s="15"/>
      <c r="E414" s="26">
        <f>SUM(E415:E424)</f>
        <v>65059</v>
      </c>
      <c r="F414" s="26">
        <f>SUM(F415:F424)</f>
        <v>65059</v>
      </c>
      <c r="G414" s="26">
        <f>SUM(G415:G424)</f>
        <v>58606.87</v>
      </c>
      <c r="H414" s="57">
        <f>G414/F414*100</f>
        <v>90.08264805791666</v>
      </c>
    </row>
    <row r="415" spans="1:8" ht="15.75" customHeight="1">
      <c r="A415" s="175" t="s">
        <v>259</v>
      </c>
      <c r="B415" s="175"/>
      <c r="C415" s="175"/>
      <c r="D415" s="16" t="s">
        <v>33</v>
      </c>
      <c r="E415" s="92">
        <v>5266</v>
      </c>
      <c r="F415" s="54">
        <v>5266</v>
      </c>
      <c r="G415" s="55">
        <v>5186.61</v>
      </c>
      <c r="H415" s="55">
        <f aca="true" t="shared" si="18" ref="H415:H424">G415/F415*100</f>
        <v>98.49240410178503</v>
      </c>
    </row>
    <row r="416" spans="1:8" ht="15" customHeight="1">
      <c r="A416" s="175" t="s">
        <v>34</v>
      </c>
      <c r="B416" s="175"/>
      <c r="C416" s="175"/>
      <c r="D416" s="16" t="s">
        <v>35</v>
      </c>
      <c r="E416" s="92">
        <v>836</v>
      </c>
      <c r="F416" s="54">
        <v>836</v>
      </c>
      <c r="G416" s="55">
        <v>829.08</v>
      </c>
      <c r="H416" s="55">
        <f t="shared" si="18"/>
        <v>99.17224880382776</v>
      </c>
    </row>
    <row r="417" spans="1:8" ht="15.75" customHeight="1">
      <c r="A417" s="170" t="s">
        <v>36</v>
      </c>
      <c r="B417" s="171"/>
      <c r="C417" s="172"/>
      <c r="D417" s="16" t="s">
        <v>37</v>
      </c>
      <c r="E417" s="27">
        <v>34106</v>
      </c>
      <c r="F417" s="54">
        <v>34106</v>
      </c>
      <c r="G417" s="55">
        <v>33958</v>
      </c>
      <c r="H417" s="55">
        <f t="shared" si="18"/>
        <v>99.5660587579898</v>
      </c>
    </row>
    <row r="418" spans="1:8" ht="17.25" customHeight="1">
      <c r="A418" s="175" t="s">
        <v>38</v>
      </c>
      <c r="B418" s="175"/>
      <c r="C418" s="175"/>
      <c r="D418" s="16" t="s">
        <v>39</v>
      </c>
      <c r="E418" s="92">
        <v>13270</v>
      </c>
      <c r="F418" s="54">
        <v>13270</v>
      </c>
      <c r="G418" s="55">
        <v>12685.56</v>
      </c>
      <c r="H418" s="55">
        <f t="shared" si="18"/>
        <v>95.59577995478521</v>
      </c>
    </row>
    <row r="419" spans="1:8" ht="15.75" customHeight="1">
      <c r="A419" s="175" t="s">
        <v>40</v>
      </c>
      <c r="B419" s="175"/>
      <c r="C419" s="175"/>
      <c r="D419" s="16" t="s">
        <v>41</v>
      </c>
      <c r="E419" s="92">
        <v>4215</v>
      </c>
      <c r="F419" s="54">
        <v>4215</v>
      </c>
      <c r="G419" s="55">
        <v>3438.6</v>
      </c>
      <c r="H419" s="55">
        <f t="shared" si="18"/>
        <v>81.58007117437722</v>
      </c>
    </row>
    <row r="420" spans="1:8" ht="15.75" customHeight="1">
      <c r="A420" s="153" t="s">
        <v>250</v>
      </c>
      <c r="B420" s="153"/>
      <c r="C420" s="153"/>
      <c r="D420" s="16" t="s">
        <v>13</v>
      </c>
      <c r="E420" s="92">
        <v>3550</v>
      </c>
      <c r="F420" s="54">
        <v>3550</v>
      </c>
      <c r="G420" s="55">
        <v>1767.15</v>
      </c>
      <c r="H420" s="55">
        <f t="shared" si="18"/>
        <v>49.77887323943662</v>
      </c>
    </row>
    <row r="421" spans="1:8" ht="28.5" customHeight="1">
      <c r="A421" s="178" t="s">
        <v>48</v>
      </c>
      <c r="B421" s="178"/>
      <c r="C421" s="178"/>
      <c r="D421" s="21" t="s">
        <v>49</v>
      </c>
      <c r="E421" s="92">
        <v>1290</v>
      </c>
      <c r="F421" s="54">
        <v>1290</v>
      </c>
      <c r="G421" s="55">
        <v>741.87</v>
      </c>
      <c r="H421" s="55">
        <f t="shared" si="18"/>
        <v>57.50930232558139</v>
      </c>
    </row>
    <row r="422" spans="1:8" ht="15.75" customHeight="1">
      <c r="A422" s="153" t="s">
        <v>52</v>
      </c>
      <c r="B422" s="153"/>
      <c r="C422" s="153"/>
      <c r="D422" s="16" t="s">
        <v>53</v>
      </c>
      <c r="E422" s="92">
        <v>1474</v>
      </c>
      <c r="F422" s="54">
        <v>1474</v>
      </c>
      <c r="G422" s="55">
        <v>0</v>
      </c>
      <c r="H422" s="55">
        <f t="shared" si="18"/>
        <v>0</v>
      </c>
    </row>
    <row r="423" spans="1:8" ht="28.5" customHeight="1">
      <c r="A423" s="158" t="s">
        <v>63</v>
      </c>
      <c r="B423" s="158"/>
      <c r="C423" s="158"/>
      <c r="D423" s="21" t="s">
        <v>64</v>
      </c>
      <c r="E423" s="92">
        <v>526</v>
      </c>
      <c r="F423" s="54">
        <v>526</v>
      </c>
      <c r="G423" s="55">
        <v>0</v>
      </c>
      <c r="H423" s="55">
        <f t="shared" si="18"/>
        <v>0</v>
      </c>
    </row>
    <row r="424" spans="1:8" ht="17.25" customHeight="1">
      <c r="A424" s="158" t="s">
        <v>65</v>
      </c>
      <c r="B424" s="158"/>
      <c r="C424" s="158"/>
      <c r="D424" s="21" t="s">
        <v>66</v>
      </c>
      <c r="E424" s="92">
        <v>526</v>
      </c>
      <c r="F424" s="54">
        <v>526</v>
      </c>
      <c r="G424" s="55">
        <v>0</v>
      </c>
      <c r="H424" s="55">
        <f t="shared" si="18"/>
        <v>0</v>
      </c>
    </row>
    <row r="425" spans="1:8" ht="18.75" customHeight="1">
      <c r="A425" s="197" t="s">
        <v>178</v>
      </c>
      <c r="B425" s="197"/>
      <c r="C425" s="29" t="s">
        <v>179</v>
      </c>
      <c r="D425" s="19"/>
      <c r="E425" s="38">
        <f>SUM(E426:E448)</f>
        <v>728000</v>
      </c>
      <c r="F425" s="38">
        <f>SUM(F426:F448)</f>
        <v>858625.0000000001</v>
      </c>
      <c r="G425" s="38">
        <f>SUM(G426:G448)</f>
        <v>858314.26</v>
      </c>
      <c r="H425" s="57">
        <f>G425/F425*100</f>
        <v>99.96380957926917</v>
      </c>
    </row>
    <row r="426" spans="1:8" ht="18.75" customHeight="1">
      <c r="A426" s="139" t="s">
        <v>293</v>
      </c>
      <c r="B426" s="151"/>
      <c r="C426" s="152"/>
      <c r="D426" s="39" t="s">
        <v>27</v>
      </c>
      <c r="E426" s="53">
        <v>300</v>
      </c>
      <c r="F426" s="54">
        <v>300</v>
      </c>
      <c r="G426" s="54">
        <v>300</v>
      </c>
      <c r="H426" s="55">
        <f aca="true" t="shared" si="19" ref="H426:H448">G426/F426*100</f>
        <v>100</v>
      </c>
    </row>
    <row r="427" spans="1:8" ht="18" customHeight="1">
      <c r="A427" s="157" t="s">
        <v>28</v>
      </c>
      <c r="B427" s="157"/>
      <c r="C427" s="157"/>
      <c r="D427" s="21" t="s">
        <v>29</v>
      </c>
      <c r="E427" s="94">
        <v>421861</v>
      </c>
      <c r="F427" s="54">
        <v>435351</v>
      </c>
      <c r="G427" s="55">
        <v>435301.99</v>
      </c>
      <c r="H427" s="55">
        <f t="shared" si="19"/>
        <v>99.9887424170382</v>
      </c>
    </row>
    <row r="428" spans="1:8" ht="16.5" customHeight="1">
      <c r="A428" s="157" t="s">
        <v>30</v>
      </c>
      <c r="B428" s="157"/>
      <c r="C428" s="157"/>
      <c r="D428" s="21" t="s">
        <v>31</v>
      </c>
      <c r="E428" s="94">
        <v>33470</v>
      </c>
      <c r="F428" s="54">
        <v>30255.35</v>
      </c>
      <c r="G428" s="55">
        <v>30255.35</v>
      </c>
      <c r="H428" s="55">
        <f t="shared" si="19"/>
        <v>100</v>
      </c>
    </row>
    <row r="429" spans="1:8" ht="16.5" customHeight="1">
      <c r="A429" s="157" t="s">
        <v>32</v>
      </c>
      <c r="B429" s="157"/>
      <c r="C429" s="157"/>
      <c r="D429" s="21" t="s">
        <v>33</v>
      </c>
      <c r="E429" s="94">
        <v>74340</v>
      </c>
      <c r="F429" s="54">
        <v>79763.5</v>
      </c>
      <c r="G429" s="55">
        <v>79652.03</v>
      </c>
      <c r="H429" s="55">
        <f t="shared" si="19"/>
        <v>99.86024936217693</v>
      </c>
    </row>
    <row r="430" spans="1:8" ht="15.75" customHeight="1">
      <c r="A430" s="157" t="s">
        <v>34</v>
      </c>
      <c r="B430" s="157"/>
      <c r="C430" s="157"/>
      <c r="D430" s="21" t="s">
        <v>35</v>
      </c>
      <c r="E430" s="94">
        <v>11690</v>
      </c>
      <c r="F430" s="54">
        <v>12488.37</v>
      </c>
      <c r="G430" s="55">
        <v>12448.82</v>
      </c>
      <c r="H430" s="55">
        <f t="shared" si="19"/>
        <v>99.68330534729512</v>
      </c>
    </row>
    <row r="431" spans="1:8" ht="15.75" customHeight="1">
      <c r="A431" s="157" t="s">
        <v>36</v>
      </c>
      <c r="B431" s="157"/>
      <c r="C431" s="157"/>
      <c r="D431" s="21" t="s">
        <v>37</v>
      </c>
      <c r="E431" s="94">
        <v>32500</v>
      </c>
      <c r="F431" s="54">
        <v>68500</v>
      </c>
      <c r="G431" s="55">
        <v>68499</v>
      </c>
      <c r="H431" s="55">
        <f t="shared" si="19"/>
        <v>99.9985401459854</v>
      </c>
    </row>
    <row r="432" spans="1:8" ht="16.5" customHeight="1">
      <c r="A432" s="157" t="s">
        <v>38</v>
      </c>
      <c r="B432" s="157"/>
      <c r="C432" s="157"/>
      <c r="D432" s="21" t="s">
        <v>39</v>
      </c>
      <c r="E432" s="94">
        <v>13939</v>
      </c>
      <c r="F432" s="54">
        <v>56151.11</v>
      </c>
      <c r="G432" s="55">
        <v>56151.11</v>
      </c>
      <c r="H432" s="55">
        <f t="shared" si="19"/>
        <v>100</v>
      </c>
    </row>
    <row r="433" spans="1:8" ht="16.5" customHeight="1">
      <c r="A433" s="157" t="s">
        <v>121</v>
      </c>
      <c r="B433" s="157"/>
      <c r="C433" s="157"/>
      <c r="D433" s="21" t="s">
        <v>136</v>
      </c>
      <c r="E433" s="94">
        <v>36000</v>
      </c>
      <c r="F433" s="54">
        <v>37938.76</v>
      </c>
      <c r="G433" s="55">
        <v>37937.78</v>
      </c>
      <c r="H433" s="55">
        <f t="shared" si="19"/>
        <v>99.99741688974547</v>
      </c>
    </row>
    <row r="434" spans="1:8" ht="18" customHeight="1">
      <c r="A434" s="127" t="s">
        <v>253</v>
      </c>
      <c r="B434" s="128"/>
      <c r="C434" s="129"/>
      <c r="D434" s="21" t="s">
        <v>122</v>
      </c>
      <c r="E434" s="94">
        <v>500</v>
      </c>
      <c r="F434" s="54">
        <v>94.8</v>
      </c>
      <c r="G434" s="55">
        <v>94.8</v>
      </c>
      <c r="H434" s="55">
        <f t="shared" si="19"/>
        <v>100</v>
      </c>
    </row>
    <row r="435" spans="1:8" ht="18" customHeight="1">
      <c r="A435" s="127" t="s">
        <v>123</v>
      </c>
      <c r="B435" s="128"/>
      <c r="C435" s="129"/>
      <c r="D435" s="21" t="s">
        <v>124</v>
      </c>
      <c r="E435" s="94">
        <v>500</v>
      </c>
      <c r="F435" s="54">
        <v>1519.77</v>
      </c>
      <c r="G435" s="55">
        <v>1519.77</v>
      </c>
      <c r="H435" s="55">
        <f t="shared" si="19"/>
        <v>100</v>
      </c>
    </row>
    <row r="436" spans="1:8" ht="16.5" customHeight="1">
      <c r="A436" s="157" t="s">
        <v>40</v>
      </c>
      <c r="B436" s="157"/>
      <c r="C436" s="157"/>
      <c r="D436" s="21" t="s">
        <v>41</v>
      </c>
      <c r="E436" s="94">
        <v>28000</v>
      </c>
      <c r="F436" s="54">
        <v>33087.4</v>
      </c>
      <c r="G436" s="55">
        <v>33087.4</v>
      </c>
      <c r="H436" s="55">
        <f t="shared" si="19"/>
        <v>100</v>
      </c>
    </row>
    <row r="437" spans="1:8" ht="17.25" customHeight="1">
      <c r="A437" s="157" t="s">
        <v>42</v>
      </c>
      <c r="B437" s="157"/>
      <c r="C437" s="157"/>
      <c r="D437" s="21" t="s">
        <v>43</v>
      </c>
      <c r="E437" s="94">
        <v>2500</v>
      </c>
      <c r="F437" s="54">
        <v>22160.02</v>
      </c>
      <c r="G437" s="55">
        <v>22160.02</v>
      </c>
      <c r="H437" s="55">
        <f t="shared" si="19"/>
        <v>100</v>
      </c>
    </row>
    <row r="438" spans="1:8" ht="17.25" customHeight="1">
      <c r="A438" s="127" t="s">
        <v>106</v>
      </c>
      <c r="B438" s="128"/>
      <c r="C438" s="129"/>
      <c r="D438" s="21" t="s">
        <v>107</v>
      </c>
      <c r="E438" s="94">
        <v>300</v>
      </c>
      <c r="F438" s="54">
        <v>230</v>
      </c>
      <c r="G438" s="55">
        <v>230</v>
      </c>
      <c r="H438" s="55">
        <f t="shared" si="19"/>
        <v>100</v>
      </c>
    </row>
    <row r="439" spans="1:8" ht="18" customHeight="1">
      <c r="A439" s="157" t="s">
        <v>12</v>
      </c>
      <c r="B439" s="157"/>
      <c r="C439" s="157"/>
      <c r="D439" s="21" t="s">
        <v>13</v>
      </c>
      <c r="E439" s="94">
        <v>26500</v>
      </c>
      <c r="F439" s="54">
        <v>41995</v>
      </c>
      <c r="G439" s="55">
        <v>41994.84</v>
      </c>
      <c r="H439" s="55">
        <f t="shared" si="19"/>
        <v>99.99961900226216</v>
      </c>
    </row>
    <row r="440" spans="1:8" ht="18" customHeight="1">
      <c r="A440" s="153" t="s">
        <v>258</v>
      </c>
      <c r="B440" s="153"/>
      <c r="C440" s="153"/>
      <c r="D440" s="8" t="s">
        <v>45</v>
      </c>
      <c r="E440" s="94">
        <v>2400</v>
      </c>
      <c r="F440" s="54">
        <v>1408</v>
      </c>
      <c r="G440" s="55">
        <v>1407.97</v>
      </c>
      <c r="H440" s="55">
        <f t="shared" si="19"/>
        <v>99.99786931818181</v>
      </c>
    </row>
    <row r="441" spans="1:8" ht="26.25" customHeight="1">
      <c r="A441" s="185" t="s">
        <v>46</v>
      </c>
      <c r="B441" s="186"/>
      <c r="C441" s="187"/>
      <c r="D441" s="21" t="s">
        <v>47</v>
      </c>
      <c r="E441" s="94">
        <v>2700</v>
      </c>
      <c r="F441" s="54">
        <v>2606.8</v>
      </c>
      <c r="G441" s="55">
        <v>2543.34</v>
      </c>
      <c r="H441" s="55">
        <f t="shared" si="19"/>
        <v>97.56559766763849</v>
      </c>
    </row>
    <row r="442" spans="1:8" ht="27.75" customHeight="1">
      <c r="A442" s="178" t="s">
        <v>48</v>
      </c>
      <c r="B442" s="178"/>
      <c r="C442" s="178"/>
      <c r="D442" s="21" t="s">
        <v>49</v>
      </c>
      <c r="E442" s="94">
        <v>5800</v>
      </c>
      <c r="F442" s="54">
        <v>3283</v>
      </c>
      <c r="G442" s="55">
        <v>3237.92</v>
      </c>
      <c r="H442" s="55">
        <f t="shared" si="19"/>
        <v>98.6268656716418</v>
      </c>
    </row>
    <row r="443" spans="1:8" ht="18" customHeight="1">
      <c r="A443" s="157" t="s">
        <v>50</v>
      </c>
      <c r="B443" s="157"/>
      <c r="C443" s="157"/>
      <c r="D443" s="21" t="s">
        <v>51</v>
      </c>
      <c r="E443" s="94">
        <v>4000</v>
      </c>
      <c r="F443" s="54">
        <v>5265.65</v>
      </c>
      <c r="G443" s="55">
        <v>5265.65</v>
      </c>
      <c r="H443" s="55">
        <f t="shared" si="19"/>
        <v>100</v>
      </c>
    </row>
    <row r="444" spans="1:8" ht="19.5" customHeight="1">
      <c r="A444" s="157" t="s">
        <v>52</v>
      </c>
      <c r="B444" s="157"/>
      <c r="C444" s="157"/>
      <c r="D444" s="21" t="s">
        <v>53</v>
      </c>
      <c r="E444" s="94">
        <v>8200</v>
      </c>
      <c r="F444" s="54">
        <v>1223.59</v>
      </c>
      <c r="G444" s="55">
        <v>1223.59</v>
      </c>
      <c r="H444" s="55">
        <f t="shared" si="19"/>
        <v>100</v>
      </c>
    </row>
    <row r="445" spans="1:8" ht="18.75" customHeight="1">
      <c r="A445" s="157" t="s">
        <v>54</v>
      </c>
      <c r="B445" s="157"/>
      <c r="C445" s="157"/>
      <c r="D445" s="21" t="s">
        <v>55</v>
      </c>
      <c r="E445" s="94">
        <v>15500</v>
      </c>
      <c r="F445" s="54">
        <v>16640.39</v>
      </c>
      <c r="G445" s="55">
        <v>16640.39</v>
      </c>
      <c r="H445" s="55">
        <f t="shared" si="19"/>
        <v>100</v>
      </c>
    </row>
    <row r="446" spans="1:8" ht="27.75" customHeight="1">
      <c r="A446" s="185" t="s">
        <v>272</v>
      </c>
      <c r="B446" s="186"/>
      <c r="C446" s="187"/>
      <c r="D446" s="21" t="s">
        <v>62</v>
      </c>
      <c r="E446" s="94">
        <v>1900</v>
      </c>
      <c r="F446" s="54">
        <v>5540</v>
      </c>
      <c r="G446" s="55">
        <v>5540</v>
      </c>
      <c r="H446" s="55">
        <f t="shared" si="19"/>
        <v>100</v>
      </c>
    </row>
    <row r="447" spans="1:8" ht="31.5" customHeight="1">
      <c r="A447" s="158" t="s">
        <v>63</v>
      </c>
      <c r="B447" s="158"/>
      <c r="C447" s="158"/>
      <c r="D447" s="21" t="s">
        <v>64</v>
      </c>
      <c r="E447" s="94">
        <v>3100</v>
      </c>
      <c r="F447" s="54">
        <v>2606.01</v>
      </c>
      <c r="G447" s="55">
        <v>2606.01</v>
      </c>
      <c r="H447" s="55">
        <f t="shared" si="19"/>
        <v>100</v>
      </c>
    </row>
    <row r="448" spans="1:8" ht="21" customHeight="1">
      <c r="A448" s="158" t="s">
        <v>65</v>
      </c>
      <c r="B448" s="158"/>
      <c r="C448" s="158"/>
      <c r="D448" s="21" t="s">
        <v>66</v>
      </c>
      <c r="E448" s="94">
        <v>2000</v>
      </c>
      <c r="F448" s="54">
        <v>216.48</v>
      </c>
      <c r="G448" s="55">
        <v>216.48</v>
      </c>
      <c r="H448" s="55">
        <f t="shared" si="19"/>
        <v>100</v>
      </c>
    </row>
    <row r="449" spans="1:8" ht="18.75" customHeight="1">
      <c r="A449" s="201" t="s">
        <v>182</v>
      </c>
      <c r="B449" s="201"/>
      <c r="C449" s="29" t="s">
        <v>183</v>
      </c>
      <c r="D449" s="15"/>
      <c r="E449" s="38">
        <f>SUM(E450:E455)</f>
        <v>1156700.7899999998</v>
      </c>
      <c r="F449" s="38">
        <f>SUM(F450:F455)</f>
        <v>1096084.9300000002</v>
      </c>
      <c r="G449" s="38">
        <f>SUM(G450:G455)</f>
        <v>913192.79</v>
      </c>
      <c r="H449" s="57">
        <f>G449/F449*100</f>
        <v>83.31405395747936</v>
      </c>
    </row>
    <row r="450" spans="1:8" ht="29.25" customHeight="1">
      <c r="A450" s="183" t="s">
        <v>172</v>
      </c>
      <c r="B450" s="183"/>
      <c r="C450" s="183"/>
      <c r="D450" s="42" t="s">
        <v>173</v>
      </c>
      <c r="E450" s="37">
        <v>102462.74</v>
      </c>
      <c r="F450" s="37">
        <v>135981.28</v>
      </c>
      <c r="G450" s="9">
        <v>135981.28</v>
      </c>
      <c r="H450" s="55">
        <f aca="true" t="shared" si="20" ref="H450:H455">G450/F450*100</f>
        <v>100</v>
      </c>
    </row>
    <row r="451" spans="1:8" ht="15.75" customHeight="1">
      <c r="A451" s="153" t="s">
        <v>174</v>
      </c>
      <c r="B451" s="153"/>
      <c r="C451" s="153"/>
      <c r="D451" s="8" t="s">
        <v>175</v>
      </c>
      <c r="E451" s="43">
        <v>960408.44</v>
      </c>
      <c r="F451" s="28">
        <v>856768.39</v>
      </c>
      <c r="G451" s="9">
        <v>707343.01</v>
      </c>
      <c r="H451" s="55">
        <f t="shared" si="20"/>
        <v>82.55941958829737</v>
      </c>
    </row>
    <row r="452" spans="1:8" ht="15.75" customHeight="1">
      <c r="A452" s="153" t="s">
        <v>98</v>
      </c>
      <c r="B452" s="153"/>
      <c r="C452" s="153"/>
      <c r="D452" s="8" t="s">
        <v>33</v>
      </c>
      <c r="E452" s="43">
        <v>10780.18</v>
      </c>
      <c r="F452" s="28">
        <v>12002.63</v>
      </c>
      <c r="G452" s="9">
        <v>9094.12</v>
      </c>
      <c r="H452" s="55">
        <f t="shared" si="20"/>
        <v>75.76772757304026</v>
      </c>
    </row>
    <row r="453" spans="1:8" ht="14.25" customHeight="1">
      <c r="A453" s="153" t="s">
        <v>34</v>
      </c>
      <c r="B453" s="153"/>
      <c r="C453" s="153"/>
      <c r="D453" s="8" t="s">
        <v>35</v>
      </c>
      <c r="E453" s="43">
        <v>1852.13</v>
      </c>
      <c r="F453" s="28">
        <v>2062.18</v>
      </c>
      <c r="G453" s="9">
        <v>1453.32</v>
      </c>
      <c r="H453" s="55">
        <f t="shared" si="20"/>
        <v>70.47493429283574</v>
      </c>
    </row>
    <row r="454" spans="1:8" ht="16.5" customHeight="1">
      <c r="A454" s="153" t="s">
        <v>36</v>
      </c>
      <c r="B454" s="153"/>
      <c r="C454" s="153"/>
      <c r="D454" s="8" t="s">
        <v>37</v>
      </c>
      <c r="E454" s="43">
        <v>75597.3</v>
      </c>
      <c r="F454" s="28">
        <v>84170.45</v>
      </c>
      <c r="G454" s="9">
        <v>59321.06</v>
      </c>
      <c r="H454" s="55">
        <f t="shared" si="20"/>
        <v>70.47729933723771</v>
      </c>
    </row>
    <row r="455" spans="1:8" ht="27.75" customHeight="1">
      <c r="A455" s="145" t="s">
        <v>272</v>
      </c>
      <c r="B455" s="123"/>
      <c r="C455" s="124"/>
      <c r="D455" s="8" t="s">
        <v>62</v>
      </c>
      <c r="E455" s="43">
        <v>5600</v>
      </c>
      <c r="F455" s="28">
        <v>5100</v>
      </c>
      <c r="G455" s="9">
        <v>0</v>
      </c>
      <c r="H455" s="55">
        <f t="shared" si="20"/>
        <v>0</v>
      </c>
    </row>
    <row r="456" spans="1:8" ht="21" customHeight="1">
      <c r="A456" s="179" t="s">
        <v>185</v>
      </c>
      <c r="B456" s="179"/>
      <c r="C456" s="29" t="s">
        <v>186</v>
      </c>
      <c r="D456" s="8"/>
      <c r="E456" s="26">
        <f>SUM(E459:E484)</f>
        <v>293160</v>
      </c>
      <c r="F456" s="26">
        <f>SUM(F457:F486)</f>
        <v>1117828.4899999998</v>
      </c>
      <c r="G456" s="26">
        <f>SUM(G457:G486)</f>
        <v>1110527.69</v>
      </c>
      <c r="H456" s="57">
        <f>G456/F456*100</f>
        <v>99.34687654990796</v>
      </c>
    </row>
    <row r="457" spans="1:8" ht="21" customHeight="1">
      <c r="A457" s="180" t="s">
        <v>174</v>
      </c>
      <c r="B457" s="181"/>
      <c r="C457" s="182"/>
      <c r="D457" s="8" t="s">
        <v>309</v>
      </c>
      <c r="E457" s="26"/>
      <c r="F457" s="54">
        <v>64233</v>
      </c>
      <c r="G457" s="54">
        <v>64137.81</v>
      </c>
      <c r="H457" s="55">
        <f aca="true" t="shared" si="21" ref="H457:H486">G457/F457*100</f>
        <v>99.8518051468871</v>
      </c>
    </row>
    <row r="458" spans="1:8" ht="18" customHeight="1">
      <c r="A458" s="180" t="s">
        <v>174</v>
      </c>
      <c r="B458" s="181"/>
      <c r="C458" s="182"/>
      <c r="D458" s="8" t="s">
        <v>310</v>
      </c>
      <c r="E458" s="26"/>
      <c r="F458" s="54">
        <v>58695.36</v>
      </c>
      <c r="G458" s="54">
        <v>58695.36</v>
      </c>
      <c r="H458" s="55">
        <f t="shared" si="21"/>
        <v>100</v>
      </c>
    </row>
    <row r="459" spans="1:8" ht="16.5" customHeight="1">
      <c r="A459" s="153" t="s">
        <v>28</v>
      </c>
      <c r="B459" s="153"/>
      <c r="C459" s="153"/>
      <c r="D459" s="8" t="s">
        <v>29</v>
      </c>
      <c r="E459" s="43">
        <v>204501</v>
      </c>
      <c r="F459" s="28">
        <v>219491</v>
      </c>
      <c r="G459" s="9">
        <v>219464.19</v>
      </c>
      <c r="H459" s="55">
        <f t="shared" si="21"/>
        <v>99.98778537616576</v>
      </c>
    </row>
    <row r="460" spans="1:8" ht="16.5" customHeight="1">
      <c r="A460" s="153" t="s">
        <v>28</v>
      </c>
      <c r="B460" s="153"/>
      <c r="C460" s="153"/>
      <c r="D460" s="8" t="s">
        <v>195</v>
      </c>
      <c r="E460" s="43"/>
      <c r="F460" s="28">
        <v>158399.06</v>
      </c>
      <c r="G460" s="9">
        <v>158399.06</v>
      </c>
      <c r="H460" s="55">
        <f t="shared" si="21"/>
        <v>100</v>
      </c>
    </row>
    <row r="461" spans="1:8" ht="15.75" customHeight="1">
      <c r="A461" s="153" t="s">
        <v>30</v>
      </c>
      <c r="B461" s="153"/>
      <c r="C461" s="153"/>
      <c r="D461" s="8" t="s">
        <v>31</v>
      </c>
      <c r="E461" s="43">
        <v>17422</v>
      </c>
      <c r="F461" s="28">
        <v>17033.32</v>
      </c>
      <c r="G461" s="9">
        <v>17033.32</v>
      </c>
      <c r="H461" s="55">
        <f t="shared" si="21"/>
        <v>100</v>
      </c>
    </row>
    <row r="462" spans="1:8" ht="15.75" customHeight="1">
      <c r="A462" s="153" t="s">
        <v>30</v>
      </c>
      <c r="B462" s="153"/>
      <c r="C462" s="153"/>
      <c r="D462" s="8" t="s">
        <v>319</v>
      </c>
      <c r="E462" s="43"/>
      <c r="F462" s="28">
        <v>2924</v>
      </c>
      <c r="G462" s="9">
        <v>2924</v>
      </c>
      <c r="H462" s="55">
        <f t="shared" si="21"/>
        <v>100</v>
      </c>
    </row>
    <row r="463" spans="1:8" ht="15.75" customHeight="1">
      <c r="A463" s="146" t="s">
        <v>98</v>
      </c>
      <c r="B463" s="147"/>
      <c r="C463" s="148"/>
      <c r="D463" s="8" t="s">
        <v>33</v>
      </c>
      <c r="E463" s="43">
        <v>34265</v>
      </c>
      <c r="F463" s="28">
        <v>36186.71</v>
      </c>
      <c r="G463" s="9">
        <v>36186.71</v>
      </c>
      <c r="H463" s="55">
        <f t="shared" si="21"/>
        <v>100</v>
      </c>
    </row>
    <row r="464" spans="1:8" ht="15.75" customHeight="1">
      <c r="A464" s="153" t="s">
        <v>98</v>
      </c>
      <c r="B464" s="153"/>
      <c r="C464" s="153"/>
      <c r="D464" s="8" t="s">
        <v>197</v>
      </c>
      <c r="E464" s="43"/>
      <c r="F464" s="28">
        <v>36399.94</v>
      </c>
      <c r="G464" s="9">
        <v>34808.27</v>
      </c>
      <c r="H464" s="55">
        <f t="shared" si="21"/>
        <v>95.62727301198846</v>
      </c>
    </row>
    <row r="465" spans="1:8" ht="18.75" customHeight="1">
      <c r="A465" s="153" t="s">
        <v>34</v>
      </c>
      <c r="B465" s="153"/>
      <c r="C465" s="153"/>
      <c r="D465" s="8" t="s">
        <v>35</v>
      </c>
      <c r="E465" s="43">
        <v>5437</v>
      </c>
      <c r="F465" s="28">
        <v>5783.01</v>
      </c>
      <c r="G465" s="9">
        <v>5783.01</v>
      </c>
      <c r="H465" s="55">
        <f t="shared" si="21"/>
        <v>100</v>
      </c>
    </row>
    <row r="466" spans="1:8" ht="18.75" customHeight="1">
      <c r="A466" s="153" t="s">
        <v>34</v>
      </c>
      <c r="B466" s="153"/>
      <c r="C466" s="153"/>
      <c r="D466" s="8" t="s">
        <v>199</v>
      </c>
      <c r="E466" s="43"/>
      <c r="F466" s="28">
        <v>5853</v>
      </c>
      <c r="G466" s="9">
        <v>5577.54</v>
      </c>
      <c r="H466" s="55">
        <f t="shared" si="21"/>
        <v>95.29369554074833</v>
      </c>
    </row>
    <row r="467" spans="1:8" ht="18.75" customHeight="1">
      <c r="A467" s="153" t="s">
        <v>36</v>
      </c>
      <c r="B467" s="153"/>
      <c r="C467" s="153"/>
      <c r="D467" s="8" t="s">
        <v>37</v>
      </c>
      <c r="E467" s="28">
        <v>3400</v>
      </c>
      <c r="F467" s="61">
        <v>3325</v>
      </c>
      <c r="G467" s="119">
        <v>3325</v>
      </c>
      <c r="H467" s="55">
        <f t="shared" si="21"/>
        <v>100</v>
      </c>
    </row>
    <row r="468" spans="1:8" ht="18.75" customHeight="1">
      <c r="A468" s="153" t="s">
        <v>36</v>
      </c>
      <c r="B468" s="153"/>
      <c r="C468" s="153"/>
      <c r="D468" s="8" t="s">
        <v>201</v>
      </c>
      <c r="E468" s="28"/>
      <c r="F468" s="43">
        <v>99356</v>
      </c>
      <c r="G468" s="120">
        <v>98030.64</v>
      </c>
      <c r="H468" s="55">
        <f t="shared" si="21"/>
        <v>98.66604935786465</v>
      </c>
    </row>
    <row r="469" spans="1:8" ht="17.25" customHeight="1">
      <c r="A469" s="153" t="s">
        <v>38</v>
      </c>
      <c r="B469" s="153"/>
      <c r="C469" s="153"/>
      <c r="D469" s="8" t="s">
        <v>39</v>
      </c>
      <c r="E469" s="43">
        <v>2468</v>
      </c>
      <c r="F469" s="28">
        <v>4468</v>
      </c>
      <c r="G469" s="9">
        <v>4467.99</v>
      </c>
      <c r="H469" s="55">
        <f t="shared" si="21"/>
        <v>99.99977618621307</v>
      </c>
    </row>
    <row r="470" spans="1:8" ht="17.25" customHeight="1">
      <c r="A470" s="153" t="s">
        <v>38</v>
      </c>
      <c r="B470" s="153"/>
      <c r="C470" s="153"/>
      <c r="D470" s="8" t="s">
        <v>294</v>
      </c>
      <c r="E470" s="43"/>
      <c r="F470" s="28">
        <v>65950.64</v>
      </c>
      <c r="G470" s="9">
        <v>65950.64</v>
      </c>
      <c r="H470" s="55">
        <f t="shared" si="21"/>
        <v>100</v>
      </c>
    </row>
    <row r="471" spans="1:8" ht="15" customHeight="1">
      <c r="A471" s="153" t="s">
        <v>42</v>
      </c>
      <c r="B471" s="153"/>
      <c r="C471" s="153"/>
      <c r="D471" s="8" t="s">
        <v>43</v>
      </c>
      <c r="E471" s="43">
        <v>2451</v>
      </c>
      <c r="F471" s="28">
        <v>488</v>
      </c>
      <c r="G471" s="9">
        <v>488</v>
      </c>
      <c r="H471" s="55">
        <f t="shared" si="21"/>
        <v>100</v>
      </c>
    </row>
    <row r="472" spans="1:8" ht="17.25" customHeight="1">
      <c r="A472" s="153" t="s">
        <v>12</v>
      </c>
      <c r="B472" s="153"/>
      <c r="C472" s="153"/>
      <c r="D472" s="8" t="s">
        <v>13</v>
      </c>
      <c r="E472" s="43">
        <v>5150</v>
      </c>
      <c r="F472" s="28">
        <v>3150</v>
      </c>
      <c r="G472" s="9">
        <v>2904.43</v>
      </c>
      <c r="H472" s="55">
        <f t="shared" si="21"/>
        <v>92.20412698412697</v>
      </c>
    </row>
    <row r="473" spans="1:8" ht="17.25" customHeight="1">
      <c r="A473" s="153" t="s">
        <v>12</v>
      </c>
      <c r="B473" s="153"/>
      <c r="C473" s="153"/>
      <c r="D473" s="8" t="s">
        <v>202</v>
      </c>
      <c r="E473" s="43"/>
      <c r="F473" s="28">
        <v>138927.56</v>
      </c>
      <c r="G473" s="9">
        <v>138043.59</v>
      </c>
      <c r="H473" s="55">
        <f t="shared" si="21"/>
        <v>99.36371876105792</v>
      </c>
    </row>
    <row r="474" spans="1:8" ht="17.25" customHeight="1">
      <c r="A474" s="153" t="s">
        <v>12</v>
      </c>
      <c r="B474" s="153"/>
      <c r="C474" s="153"/>
      <c r="D474" s="8" t="s">
        <v>277</v>
      </c>
      <c r="E474" s="43"/>
      <c r="F474" s="28">
        <v>37540.44</v>
      </c>
      <c r="G474" s="9">
        <v>37540.44</v>
      </c>
      <c r="H474" s="55">
        <f t="shared" si="21"/>
        <v>100</v>
      </c>
    </row>
    <row r="475" spans="1:8" ht="18" customHeight="1">
      <c r="A475" s="153" t="s">
        <v>258</v>
      </c>
      <c r="B475" s="153"/>
      <c r="C475" s="153"/>
      <c r="D475" s="8" t="s">
        <v>45</v>
      </c>
      <c r="E475" s="94">
        <v>1029</v>
      </c>
      <c r="F475" s="54">
        <v>2037.29</v>
      </c>
      <c r="G475" s="55">
        <v>2034.96</v>
      </c>
      <c r="H475" s="55">
        <f t="shared" si="21"/>
        <v>99.88563238419665</v>
      </c>
    </row>
    <row r="476" spans="1:8" ht="24.75" customHeight="1">
      <c r="A476" s="178" t="s">
        <v>46</v>
      </c>
      <c r="B476" s="178"/>
      <c r="C476" s="178"/>
      <c r="D476" s="8" t="s">
        <v>47</v>
      </c>
      <c r="E476" s="43">
        <v>2105</v>
      </c>
      <c r="F476" s="28">
        <v>2087.83</v>
      </c>
      <c r="G476" s="9">
        <v>2087.83</v>
      </c>
      <c r="H476" s="55">
        <f t="shared" si="21"/>
        <v>100</v>
      </c>
    </row>
    <row r="477" spans="1:8" ht="26.25" customHeight="1">
      <c r="A477" s="178" t="s">
        <v>48</v>
      </c>
      <c r="B477" s="178"/>
      <c r="C477" s="178"/>
      <c r="D477" s="21" t="s">
        <v>49</v>
      </c>
      <c r="E477" s="43">
        <v>4290</v>
      </c>
      <c r="F477" s="28">
        <v>4517.02</v>
      </c>
      <c r="G477" s="9">
        <v>4497.88</v>
      </c>
      <c r="H477" s="55">
        <f t="shared" si="21"/>
        <v>99.57626931029749</v>
      </c>
    </row>
    <row r="478" spans="1:8" ht="21" customHeight="1">
      <c r="A478" s="153" t="s">
        <v>50</v>
      </c>
      <c r="B478" s="153"/>
      <c r="C478" s="153"/>
      <c r="D478" s="8" t="s">
        <v>51</v>
      </c>
      <c r="E478" s="43">
        <v>1850</v>
      </c>
      <c r="F478" s="28">
        <v>1715.15</v>
      </c>
      <c r="G478" s="9">
        <v>1715.15</v>
      </c>
      <c r="H478" s="55">
        <f t="shared" si="21"/>
        <v>100</v>
      </c>
    </row>
    <row r="479" spans="1:8" ht="19.5" customHeight="1">
      <c r="A479" s="153" t="s">
        <v>50</v>
      </c>
      <c r="B479" s="153"/>
      <c r="C479" s="153"/>
      <c r="D479" s="8" t="s">
        <v>311</v>
      </c>
      <c r="E479" s="43"/>
      <c r="F479" s="28">
        <v>7154</v>
      </c>
      <c r="G479" s="9">
        <v>5084.38</v>
      </c>
      <c r="H479" s="55">
        <f t="shared" si="21"/>
        <v>71.07045009784736</v>
      </c>
    </row>
    <row r="480" spans="1:8" ht="18.75" customHeight="1">
      <c r="A480" s="153" t="s">
        <v>52</v>
      </c>
      <c r="B480" s="153"/>
      <c r="C480" s="153"/>
      <c r="D480" s="8" t="s">
        <v>53</v>
      </c>
      <c r="E480" s="43">
        <v>1270</v>
      </c>
      <c r="F480" s="28">
        <v>654</v>
      </c>
      <c r="G480" s="9">
        <v>654</v>
      </c>
      <c r="H480" s="55">
        <f t="shared" si="21"/>
        <v>100</v>
      </c>
    </row>
    <row r="481" spans="1:8" ht="17.25" customHeight="1">
      <c r="A481" s="153" t="s">
        <v>99</v>
      </c>
      <c r="B481" s="153"/>
      <c r="C481" s="153"/>
      <c r="D481" s="8" t="s">
        <v>55</v>
      </c>
      <c r="E481" s="43">
        <v>6064</v>
      </c>
      <c r="F481" s="28">
        <v>6650.27</v>
      </c>
      <c r="G481" s="9">
        <v>6650.27</v>
      </c>
      <c r="H481" s="55">
        <f t="shared" si="21"/>
        <v>100</v>
      </c>
    </row>
    <row r="482" spans="1:8" ht="25.5" customHeight="1">
      <c r="A482" s="145" t="s">
        <v>272</v>
      </c>
      <c r="B482" s="123"/>
      <c r="C482" s="124"/>
      <c r="D482" s="8" t="s">
        <v>62</v>
      </c>
      <c r="E482" s="43">
        <v>1029</v>
      </c>
      <c r="F482" s="28">
        <v>1425</v>
      </c>
      <c r="G482" s="9">
        <v>1425</v>
      </c>
      <c r="H482" s="55">
        <f t="shared" si="21"/>
        <v>100</v>
      </c>
    </row>
    <row r="483" spans="1:8" ht="26.25" customHeight="1">
      <c r="A483" s="145" t="s">
        <v>272</v>
      </c>
      <c r="B483" s="123"/>
      <c r="C483" s="124"/>
      <c r="D483" s="8" t="s">
        <v>312</v>
      </c>
      <c r="E483" s="43"/>
      <c r="F483" s="28">
        <v>119100</v>
      </c>
      <c r="G483" s="9">
        <v>119100</v>
      </c>
      <c r="H483" s="55">
        <f t="shared" si="21"/>
        <v>100</v>
      </c>
    </row>
    <row r="484" spans="1:8" ht="28.5" customHeight="1">
      <c r="A484" s="178" t="s">
        <v>63</v>
      </c>
      <c r="B484" s="178"/>
      <c r="C484" s="178"/>
      <c r="D484" s="21" t="s">
        <v>64</v>
      </c>
      <c r="E484" s="43">
        <v>429</v>
      </c>
      <c r="F484" s="28">
        <v>791.45</v>
      </c>
      <c r="G484" s="9">
        <v>791.45</v>
      </c>
      <c r="H484" s="55">
        <f t="shared" si="21"/>
        <v>100</v>
      </c>
    </row>
    <row r="485" spans="1:8" ht="21.75" customHeight="1">
      <c r="A485" s="154" t="s">
        <v>65</v>
      </c>
      <c r="B485" s="165"/>
      <c r="C485" s="166"/>
      <c r="D485" s="21" t="s">
        <v>298</v>
      </c>
      <c r="E485" s="43"/>
      <c r="F485" s="28">
        <v>10800</v>
      </c>
      <c r="G485" s="9">
        <v>10034.33</v>
      </c>
      <c r="H485" s="55">
        <f t="shared" si="21"/>
        <v>92.91046296296295</v>
      </c>
    </row>
    <row r="486" spans="1:8" ht="20.25" customHeight="1">
      <c r="A486" s="154" t="s">
        <v>321</v>
      </c>
      <c r="B486" s="137"/>
      <c r="C486" s="138"/>
      <c r="D486" s="21" t="s">
        <v>320</v>
      </c>
      <c r="E486" s="43"/>
      <c r="F486" s="28">
        <v>2692.44</v>
      </c>
      <c r="G486" s="9">
        <v>2692.44</v>
      </c>
      <c r="H486" s="55">
        <f t="shared" si="21"/>
        <v>100</v>
      </c>
    </row>
    <row r="487" spans="1:8" ht="48.75" customHeight="1">
      <c r="A487" s="176" t="s">
        <v>180</v>
      </c>
      <c r="B487" s="176"/>
      <c r="C487" s="35" t="s">
        <v>181</v>
      </c>
      <c r="D487" s="78"/>
      <c r="E487" s="26">
        <f>SUM(E488:E510)</f>
        <v>204450</v>
      </c>
      <c r="F487" s="26">
        <f>SUM(F488:F511)</f>
        <v>229450</v>
      </c>
      <c r="G487" s="26">
        <f>SUM(G488:G511)</f>
        <v>225666.70000000004</v>
      </c>
      <c r="H487" s="66">
        <f>G487/F487*100</f>
        <v>98.35114404009589</v>
      </c>
    </row>
    <row r="488" spans="1:8" ht="21.75" customHeight="1">
      <c r="A488" s="139" t="s">
        <v>293</v>
      </c>
      <c r="B488" s="151"/>
      <c r="C488" s="152"/>
      <c r="D488" s="39" t="s">
        <v>27</v>
      </c>
      <c r="E488" s="54">
        <v>300</v>
      </c>
      <c r="F488" s="54">
        <v>300</v>
      </c>
      <c r="G488" s="54">
        <v>299.91</v>
      </c>
      <c r="H488" s="55">
        <f aca="true" t="shared" si="22" ref="H488:H510">G488/F488*100</f>
        <v>99.97</v>
      </c>
    </row>
    <row r="489" spans="1:8" ht="18" customHeight="1">
      <c r="A489" s="153" t="s">
        <v>28</v>
      </c>
      <c r="B489" s="153"/>
      <c r="C489" s="153"/>
      <c r="D489" s="8" t="s">
        <v>29</v>
      </c>
      <c r="E489" s="28">
        <v>94504</v>
      </c>
      <c r="F489" s="28">
        <v>91824</v>
      </c>
      <c r="G489" s="9">
        <v>88796.53</v>
      </c>
      <c r="H489" s="55">
        <f t="shared" si="22"/>
        <v>96.7029643666144</v>
      </c>
    </row>
    <row r="490" spans="1:8" ht="18" customHeight="1">
      <c r="A490" s="153" t="s">
        <v>30</v>
      </c>
      <c r="B490" s="153"/>
      <c r="C490" s="153"/>
      <c r="D490" s="8" t="s">
        <v>31</v>
      </c>
      <c r="E490" s="28">
        <v>6500</v>
      </c>
      <c r="F490" s="28">
        <v>7041.6</v>
      </c>
      <c r="G490" s="28">
        <v>7041.6</v>
      </c>
      <c r="H490" s="55">
        <f t="shared" si="22"/>
        <v>100</v>
      </c>
    </row>
    <row r="491" spans="1:8" ht="17.25" customHeight="1">
      <c r="A491" s="153" t="s">
        <v>98</v>
      </c>
      <c r="B491" s="153"/>
      <c r="C491" s="153"/>
      <c r="D491" s="8" t="s">
        <v>33</v>
      </c>
      <c r="E491" s="28">
        <v>16196</v>
      </c>
      <c r="F491" s="28">
        <v>14721</v>
      </c>
      <c r="G491" s="9">
        <v>14669.34</v>
      </c>
      <c r="H491" s="55">
        <f t="shared" si="22"/>
        <v>99.6490727532097</v>
      </c>
    </row>
    <row r="492" spans="1:8" ht="16.5" customHeight="1">
      <c r="A492" s="153" t="s">
        <v>34</v>
      </c>
      <c r="B492" s="153"/>
      <c r="C492" s="153"/>
      <c r="D492" s="8" t="s">
        <v>35</v>
      </c>
      <c r="E492" s="43">
        <v>2474</v>
      </c>
      <c r="F492" s="28">
        <v>2247</v>
      </c>
      <c r="G492" s="9">
        <v>2233.07</v>
      </c>
      <c r="H492" s="55">
        <f t="shared" si="22"/>
        <v>99.38006230529595</v>
      </c>
    </row>
    <row r="493" spans="1:8" ht="15.75" customHeight="1">
      <c r="A493" s="146" t="s">
        <v>36</v>
      </c>
      <c r="B493" s="147"/>
      <c r="C493" s="148"/>
      <c r="D493" s="8" t="s">
        <v>37</v>
      </c>
      <c r="E493" s="43">
        <v>8676</v>
      </c>
      <c r="F493" s="28">
        <v>1257</v>
      </c>
      <c r="G493" s="9">
        <v>1257</v>
      </c>
      <c r="H493" s="55">
        <f t="shared" si="22"/>
        <v>100</v>
      </c>
    </row>
    <row r="494" spans="1:8" ht="15.75" customHeight="1">
      <c r="A494" s="153" t="s">
        <v>38</v>
      </c>
      <c r="B494" s="153"/>
      <c r="C494" s="153"/>
      <c r="D494" s="8" t="s">
        <v>39</v>
      </c>
      <c r="E494" s="43">
        <v>9700</v>
      </c>
      <c r="F494" s="28">
        <v>12362.62</v>
      </c>
      <c r="G494" s="9">
        <v>12045.19</v>
      </c>
      <c r="H494" s="55">
        <f t="shared" si="22"/>
        <v>97.43234039386472</v>
      </c>
    </row>
    <row r="495" spans="1:8" ht="15.75" customHeight="1">
      <c r="A495" s="127" t="s">
        <v>253</v>
      </c>
      <c r="B495" s="128"/>
      <c r="C495" s="129"/>
      <c r="D495" s="21" t="s">
        <v>122</v>
      </c>
      <c r="E495" s="43">
        <v>200</v>
      </c>
      <c r="F495" s="28">
        <v>41.81</v>
      </c>
      <c r="G495" s="9">
        <v>41.81</v>
      </c>
      <c r="H495" s="55">
        <f t="shared" si="22"/>
        <v>100</v>
      </c>
    </row>
    <row r="496" spans="1:8" ht="15.75" customHeight="1">
      <c r="A496" s="127" t="s">
        <v>123</v>
      </c>
      <c r="B496" s="128"/>
      <c r="C496" s="129"/>
      <c r="D496" s="21" t="s">
        <v>124</v>
      </c>
      <c r="E496" s="43">
        <v>500</v>
      </c>
      <c r="F496" s="28">
        <v>1520</v>
      </c>
      <c r="G496" s="9">
        <v>1516.64</v>
      </c>
      <c r="H496" s="55">
        <f t="shared" si="22"/>
        <v>99.77894736842106</v>
      </c>
    </row>
    <row r="497" spans="1:8" ht="15" customHeight="1">
      <c r="A497" s="153" t="s">
        <v>40</v>
      </c>
      <c r="B497" s="153"/>
      <c r="C497" s="153"/>
      <c r="D497" s="8" t="s">
        <v>41</v>
      </c>
      <c r="E497" s="28">
        <v>22700</v>
      </c>
      <c r="F497" s="28">
        <v>26900</v>
      </c>
      <c r="G497" s="9">
        <v>26883.44</v>
      </c>
      <c r="H497" s="55">
        <f t="shared" si="22"/>
        <v>99.93843866171002</v>
      </c>
    </row>
    <row r="498" spans="1:8" ht="16.5" customHeight="1">
      <c r="A498" s="153" t="s">
        <v>42</v>
      </c>
      <c r="B498" s="153"/>
      <c r="C498" s="153"/>
      <c r="D498" s="8" t="s">
        <v>43</v>
      </c>
      <c r="E498" s="28">
        <v>17000</v>
      </c>
      <c r="F498" s="28">
        <v>7800</v>
      </c>
      <c r="G498" s="9">
        <v>7688.63</v>
      </c>
      <c r="H498" s="55">
        <f t="shared" si="22"/>
        <v>98.57217948717948</v>
      </c>
    </row>
    <row r="499" spans="1:8" ht="16.5" customHeight="1">
      <c r="A499" s="127" t="s">
        <v>106</v>
      </c>
      <c r="B499" s="128"/>
      <c r="C499" s="129"/>
      <c r="D499" s="21" t="s">
        <v>107</v>
      </c>
      <c r="E499" s="28">
        <v>200</v>
      </c>
      <c r="F499" s="28">
        <v>50</v>
      </c>
      <c r="G499" s="9">
        <v>50</v>
      </c>
      <c r="H499" s="55">
        <f t="shared" si="22"/>
        <v>100</v>
      </c>
    </row>
    <row r="500" spans="1:8" ht="18.75" customHeight="1">
      <c r="A500" s="153" t="s">
        <v>12</v>
      </c>
      <c r="B500" s="153"/>
      <c r="C500" s="153"/>
      <c r="D500" s="8" t="s">
        <v>13</v>
      </c>
      <c r="E500" s="28">
        <v>13500</v>
      </c>
      <c r="F500" s="28">
        <v>39091.4</v>
      </c>
      <c r="G500" s="9">
        <v>39089.05</v>
      </c>
      <c r="H500" s="55">
        <f t="shared" si="22"/>
        <v>99.99398844758694</v>
      </c>
    </row>
    <row r="501" spans="1:8" ht="18.75" customHeight="1">
      <c r="A501" s="153" t="s">
        <v>258</v>
      </c>
      <c r="B501" s="153"/>
      <c r="C501" s="153"/>
      <c r="D501" s="8" t="s">
        <v>45</v>
      </c>
      <c r="E501" s="28">
        <v>400</v>
      </c>
      <c r="F501" s="28">
        <v>336</v>
      </c>
      <c r="G501" s="9">
        <v>336</v>
      </c>
      <c r="H501" s="55">
        <f t="shared" si="22"/>
        <v>100</v>
      </c>
    </row>
    <row r="502" spans="1:8" ht="27.75" customHeight="1">
      <c r="A502" s="145" t="s">
        <v>46</v>
      </c>
      <c r="B502" s="123"/>
      <c r="C502" s="124"/>
      <c r="D502" s="8" t="s">
        <v>47</v>
      </c>
      <c r="E502" s="28">
        <v>700</v>
      </c>
      <c r="F502" s="28">
        <v>850</v>
      </c>
      <c r="G502" s="9">
        <v>786.5</v>
      </c>
      <c r="H502" s="55">
        <f t="shared" si="22"/>
        <v>92.52941176470588</v>
      </c>
    </row>
    <row r="503" spans="1:8" ht="27" customHeight="1">
      <c r="A503" s="178" t="s">
        <v>48</v>
      </c>
      <c r="B503" s="178"/>
      <c r="C503" s="178"/>
      <c r="D503" s="21" t="s">
        <v>49</v>
      </c>
      <c r="E503" s="28">
        <v>1800</v>
      </c>
      <c r="F503" s="28">
        <v>1800</v>
      </c>
      <c r="G503" s="9">
        <v>1755.73</v>
      </c>
      <c r="H503" s="55">
        <f t="shared" si="22"/>
        <v>97.54055555555556</v>
      </c>
    </row>
    <row r="504" spans="1:8" ht="17.25" customHeight="1">
      <c r="A504" s="153" t="s">
        <v>50</v>
      </c>
      <c r="B504" s="153"/>
      <c r="C504" s="153"/>
      <c r="D504" s="8" t="s">
        <v>51</v>
      </c>
      <c r="E504" s="28">
        <v>1000</v>
      </c>
      <c r="F504" s="28">
        <v>740</v>
      </c>
      <c r="G504" s="9">
        <v>723.14</v>
      </c>
      <c r="H504" s="55">
        <f t="shared" si="22"/>
        <v>97.72162162162162</v>
      </c>
    </row>
    <row r="505" spans="1:8" ht="15" customHeight="1">
      <c r="A505" s="146" t="s">
        <v>52</v>
      </c>
      <c r="B505" s="147"/>
      <c r="C505" s="148"/>
      <c r="D505" s="8" t="s">
        <v>53</v>
      </c>
      <c r="E505" s="28">
        <v>2000</v>
      </c>
      <c r="F505" s="28">
        <v>325.41</v>
      </c>
      <c r="G505" s="9">
        <v>325.41</v>
      </c>
      <c r="H505" s="55">
        <f t="shared" si="22"/>
        <v>100</v>
      </c>
    </row>
    <row r="506" spans="1:8" ht="17.25" customHeight="1">
      <c r="A506" s="153" t="s">
        <v>54</v>
      </c>
      <c r="B506" s="153"/>
      <c r="C506" s="153"/>
      <c r="D506" s="8" t="s">
        <v>55</v>
      </c>
      <c r="E506" s="28">
        <v>2900</v>
      </c>
      <c r="F506" s="28">
        <v>2900</v>
      </c>
      <c r="G506" s="9">
        <v>2900</v>
      </c>
      <c r="H506" s="55">
        <f t="shared" si="22"/>
        <v>100</v>
      </c>
    </row>
    <row r="507" spans="1:8" ht="17.25" customHeight="1">
      <c r="A507" s="146" t="s">
        <v>249</v>
      </c>
      <c r="B507" s="147"/>
      <c r="C507" s="148"/>
      <c r="D507" s="8" t="s">
        <v>60</v>
      </c>
      <c r="E507" s="28">
        <v>500</v>
      </c>
      <c r="F507" s="28">
        <v>500</v>
      </c>
      <c r="G507" s="9">
        <v>411.65</v>
      </c>
      <c r="H507" s="55">
        <f t="shared" si="22"/>
        <v>82.33</v>
      </c>
    </row>
    <row r="508" spans="1:8" ht="26.25" customHeight="1">
      <c r="A508" s="145" t="s">
        <v>272</v>
      </c>
      <c r="B508" s="123"/>
      <c r="C508" s="124"/>
      <c r="D508" s="8" t="s">
        <v>62</v>
      </c>
      <c r="E508" s="28">
        <v>1000</v>
      </c>
      <c r="F508" s="28">
        <v>3000</v>
      </c>
      <c r="G508" s="9">
        <v>3000</v>
      </c>
      <c r="H508" s="55">
        <f t="shared" si="22"/>
        <v>100</v>
      </c>
    </row>
    <row r="509" spans="1:8" ht="29.25" customHeight="1">
      <c r="A509" s="158" t="s">
        <v>63</v>
      </c>
      <c r="B509" s="158"/>
      <c r="C509" s="158"/>
      <c r="D509" s="8" t="s">
        <v>64</v>
      </c>
      <c r="E509" s="28">
        <v>700</v>
      </c>
      <c r="F509" s="28">
        <v>616.77</v>
      </c>
      <c r="G509" s="9">
        <v>616.77</v>
      </c>
      <c r="H509" s="55">
        <f t="shared" si="22"/>
        <v>100</v>
      </c>
    </row>
    <row r="510" spans="1:8" ht="18.75" customHeight="1">
      <c r="A510" s="158" t="s">
        <v>65</v>
      </c>
      <c r="B510" s="158"/>
      <c r="C510" s="158"/>
      <c r="D510" s="8" t="s">
        <v>66</v>
      </c>
      <c r="E510" s="28">
        <v>1000</v>
      </c>
      <c r="F510" s="54">
        <v>169</v>
      </c>
      <c r="G510" s="9">
        <v>169</v>
      </c>
      <c r="H510" s="55">
        <f t="shared" si="22"/>
        <v>100</v>
      </c>
    </row>
    <row r="511" spans="1:8" ht="18.75" customHeight="1">
      <c r="A511" s="142" t="s">
        <v>250</v>
      </c>
      <c r="B511" s="143"/>
      <c r="C511" s="144"/>
      <c r="D511" s="8" t="s">
        <v>69</v>
      </c>
      <c r="E511" s="28"/>
      <c r="F511" s="28">
        <v>13056.39</v>
      </c>
      <c r="G511" s="9">
        <v>13030.29</v>
      </c>
      <c r="H511" s="55"/>
    </row>
    <row r="512" spans="1:8" ht="21.75" customHeight="1">
      <c r="A512" s="176" t="s">
        <v>280</v>
      </c>
      <c r="B512" s="176"/>
      <c r="C512" s="35" t="s">
        <v>313</v>
      </c>
      <c r="D512" s="8"/>
      <c r="E512" s="38"/>
      <c r="F512" s="38">
        <f>F513</f>
        <v>500</v>
      </c>
      <c r="G512" s="38">
        <f>G513</f>
        <v>500</v>
      </c>
      <c r="H512" s="57">
        <f aca="true" t="shared" si="23" ref="H512:H519">G512/F512*100</f>
        <v>100</v>
      </c>
    </row>
    <row r="513" spans="1:8" ht="43.5" customHeight="1">
      <c r="A513" s="145" t="s">
        <v>281</v>
      </c>
      <c r="B513" s="123"/>
      <c r="C513" s="124"/>
      <c r="D513" s="8" t="s">
        <v>173</v>
      </c>
      <c r="E513" s="28"/>
      <c r="F513" s="54">
        <v>500</v>
      </c>
      <c r="G513" s="9">
        <v>500</v>
      </c>
      <c r="H513" s="55">
        <f t="shared" si="23"/>
        <v>100</v>
      </c>
    </row>
    <row r="514" spans="1:8" ht="23.25" customHeight="1">
      <c r="A514" s="155" t="s">
        <v>152</v>
      </c>
      <c r="B514" s="156"/>
      <c r="C514" s="122" t="s">
        <v>322</v>
      </c>
      <c r="D514" s="8"/>
      <c r="E514" s="28"/>
      <c r="F514" s="130">
        <f>F515+F516+F517</f>
        <v>42000</v>
      </c>
      <c r="G514" s="131">
        <f>G515+G516+G517</f>
        <v>41987.28</v>
      </c>
      <c r="H514" s="55">
        <f t="shared" si="23"/>
        <v>99.96971428571429</v>
      </c>
    </row>
    <row r="515" spans="1:8" ht="21.75" customHeight="1">
      <c r="A515" s="145" t="s">
        <v>36</v>
      </c>
      <c r="B515" s="149"/>
      <c r="C515" s="150"/>
      <c r="D515" s="8" t="s">
        <v>37</v>
      </c>
      <c r="E515" s="28"/>
      <c r="F515" s="54">
        <v>32467</v>
      </c>
      <c r="G515" s="9">
        <v>32467</v>
      </c>
      <c r="H515" s="55">
        <f t="shared" si="23"/>
        <v>100</v>
      </c>
    </row>
    <row r="516" spans="1:8" ht="18" customHeight="1">
      <c r="A516" s="145" t="s">
        <v>38</v>
      </c>
      <c r="B516" s="149"/>
      <c r="C516" s="150"/>
      <c r="D516" s="8" t="s">
        <v>39</v>
      </c>
      <c r="E516" s="28"/>
      <c r="F516" s="54">
        <v>3377</v>
      </c>
      <c r="G516" s="9">
        <v>3377</v>
      </c>
      <c r="H516" s="55">
        <f t="shared" si="23"/>
        <v>100</v>
      </c>
    </row>
    <row r="517" spans="1:8" ht="19.5" customHeight="1">
      <c r="A517" s="145" t="s">
        <v>12</v>
      </c>
      <c r="B517" s="149"/>
      <c r="C517" s="150"/>
      <c r="D517" s="8" t="s">
        <v>13</v>
      </c>
      <c r="E517" s="28"/>
      <c r="F517" s="54">
        <v>6156</v>
      </c>
      <c r="G517" s="9">
        <v>6143.28</v>
      </c>
      <c r="H517" s="55">
        <f t="shared" si="23"/>
        <v>99.7933723196881</v>
      </c>
    </row>
    <row r="518" spans="1:8" ht="40.5" customHeight="1">
      <c r="A518" s="79" t="s">
        <v>187</v>
      </c>
      <c r="B518" s="73" t="s">
        <v>188</v>
      </c>
      <c r="C518" s="82"/>
      <c r="D518" s="74"/>
      <c r="E518" s="67">
        <f>E519+E535+E544+E566</f>
        <v>2050553.1</v>
      </c>
      <c r="F518" s="67">
        <f>F519+F535+F544+F566</f>
        <v>2176245.2499999995</v>
      </c>
      <c r="G518" s="67">
        <f>G519+G535+G544+G566</f>
        <v>2175637.659999999</v>
      </c>
      <c r="H518" s="72">
        <f t="shared" si="23"/>
        <v>99.97208081212354</v>
      </c>
    </row>
    <row r="519" spans="1:8" ht="33" customHeight="1">
      <c r="A519" s="197" t="s">
        <v>260</v>
      </c>
      <c r="B519" s="197"/>
      <c r="C519" s="10" t="s">
        <v>189</v>
      </c>
      <c r="D519" s="15"/>
      <c r="E519" s="26">
        <f>SUM(E520:E534)</f>
        <v>108000</v>
      </c>
      <c r="F519" s="26">
        <f>SUM(F520:F534)</f>
        <v>127000</v>
      </c>
      <c r="G519" s="26">
        <f>SUM(G520:G534)</f>
        <v>126398.55</v>
      </c>
      <c r="H519" s="57">
        <f t="shared" si="23"/>
        <v>99.52641732283465</v>
      </c>
    </row>
    <row r="520" spans="1:8" ht="15" customHeight="1">
      <c r="A520" s="153" t="s">
        <v>28</v>
      </c>
      <c r="B520" s="153"/>
      <c r="C520" s="153"/>
      <c r="D520" s="8" t="s">
        <v>29</v>
      </c>
      <c r="E520" s="43">
        <v>52619</v>
      </c>
      <c r="F520" s="28">
        <v>55035.4</v>
      </c>
      <c r="G520" s="9">
        <v>55018.4</v>
      </c>
      <c r="H520" s="55">
        <f aca="true" t="shared" si="24" ref="H520:H534">G520/F520*100</f>
        <v>99.96911079050939</v>
      </c>
    </row>
    <row r="521" spans="1:8" ht="18" customHeight="1">
      <c r="A521" s="153" t="s">
        <v>30</v>
      </c>
      <c r="B521" s="153"/>
      <c r="C521" s="153"/>
      <c r="D521" s="8" t="s">
        <v>31</v>
      </c>
      <c r="E521" s="43">
        <v>4425</v>
      </c>
      <c r="F521" s="28">
        <v>4334.94</v>
      </c>
      <c r="G521" s="9">
        <v>4265.65</v>
      </c>
      <c r="H521" s="55">
        <f t="shared" si="24"/>
        <v>98.40159264026722</v>
      </c>
    </row>
    <row r="522" spans="1:8" ht="18" customHeight="1">
      <c r="A522" s="153" t="s">
        <v>98</v>
      </c>
      <c r="B522" s="153"/>
      <c r="C522" s="153"/>
      <c r="D522" s="8" t="s">
        <v>33</v>
      </c>
      <c r="E522" s="43">
        <v>8807</v>
      </c>
      <c r="F522" s="28">
        <v>10144.85</v>
      </c>
      <c r="G522" s="9">
        <v>10144.85</v>
      </c>
      <c r="H522" s="55">
        <f t="shared" si="24"/>
        <v>100</v>
      </c>
    </row>
    <row r="523" spans="1:8" ht="19.5" customHeight="1">
      <c r="A523" s="153" t="s">
        <v>34</v>
      </c>
      <c r="B523" s="153"/>
      <c r="C523" s="153"/>
      <c r="D523" s="8" t="s">
        <v>35</v>
      </c>
      <c r="E523" s="27">
        <v>1340</v>
      </c>
      <c r="F523" s="28">
        <v>1621.04</v>
      </c>
      <c r="G523" s="9">
        <v>1621.04</v>
      </c>
      <c r="H523" s="55">
        <f t="shared" si="24"/>
        <v>100</v>
      </c>
    </row>
    <row r="524" spans="1:8" ht="19.5" customHeight="1">
      <c r="A524" s="153" t="s">
        <v>36</v>
      </c>
      <c r="B524" s="153"/>
      <c r="C524" s="153"/>
      <c r="D524" s="8" t="s">
        <v>37</v>
      </c>
      <c r="E524" s="27">
        <v>7794</v>
      </c>
      <c r="F524" s="28">
        <v>15294</v>
      </c>
      <c r="G524" s="9">
        <v>15249</v>
      </c>
      <c r="H524" s="55">
        <f t="shared" si="24"/>
        <v>99.70576696743821</v>
      </c>
    </row>
    <row r="525" spans="1:8" ht="17.25" customHeight="1">
      <c r="A525" s="153" t="s">
        <v>38</v>
      </c>
      <c r="B525" s="153"/>
      <c r="C525" s="153"/>
      <c r="D525" s="8" t="s">
        <v>39</v>
      </c>
      <c r="E525" s="27">
        <v>4973</v>
      </c>
      <c r="F525" s="28">
        <v>9667.24</v>
      </c>
      <c r="G525" s="9">
        <v>9634.79</v>
      </c>
      <c r="H525" s="55">
        <f t="shared" si="24"/>
        <v>99.66433025351601</v>
      </c>
    </row>
    <row r="526" spans="1:8" ht="18.75" customHeight="1">
      <c r="A526" s="153" t="s">
        <v>106</v>
      </c>
      <c r="B526" s="153"/>
      <c r="C526" s="153"/>
      <c r="D526" s="8" t="s">
        <v>107</v>
      </c>
      <c r="E526" s="27">
        <v>18000</v>
      </c>
      <c r="F526" s="28">
        <v>20774</v>
      </c>
      <c r="G526" s="9">
        <v>20630</v>
      </c>
      <c r="H526" s="55">
        <f t="shared" si="24"/>
        <v>99.3068258399923</v>
      </c>
    </row>
    <row r="527" spans="1:8" ht="18" customHeight="1">
      <c r="A527" s="153" t="s">
        <v>12</v>
      </c>
      <c r="B527" s="153"/>
      <c r="C527" s="153"/>
      <c r="D527" s="8" t="s">
        <v>13</v>
      </c>
      <c r="E527" s="43">
        <v>1773</v>
      </c>
      <c r="F527" s="28">
        <v>1895</v>
      </c>
      <c r="G527" s="9">
        <v>1895</v>
      </c>
      <c r="H527" s="55">
        <f t="shared" si="24"/>
        <v>100</v>
      </c>
    </row>
    <row r="528" spans="1:8" ht="27" customHeight="1">
      <c r="A528" s="178" t="s">
        <v>48</v>
      </c>
      <c r="B528" s="178"/>
      <c r="C528" s="178"/>
      <c r="D528" s="21" t="s">
        <v>49</v>
      </c>
      <c r="E528" s="43">
        <v>2630</v>
      </c>
      <c r="F528" s="28">
        <v>3808</v>
      </c>
      <c r="G528" s="9">
        <v>3514.29</v>
      </c>
      <c r="H528" s="55">
        <f t="shared" si="24"/>
        <v>92.28702731092436</v>
      </c>
    </row>
    <row r="529" spans="1:8" ht="18.75" customHeight="1">
      <c r="A529" s="153" t="s">
        <v>50</v>
      </c>
      <c r="B529" s="153"/>
      <c r="C529" s="153"/>
      <c r="D529" s="8" t="s">
        <v>51</v>
      </c>
      <c r="E529" s="43">
        <v>400</v>
      </c>
      <c r="F529" s="28">
        <v>462.2</v>
      </c>
      <c r="G529" s="9">
        <v>462.2</v>
      </c>
      <c r="H529" s="55">
        <f t="shared" si="24"/>
        <v>100</v>
      </c>
    </row>
    <row r="530" spans="1:8" ht="15" customHeight="1">
      <c r="A530" s="146" t="s">
        <v>52</v>
      </c>
      <c r="B530" s="147"/>
      <c r="C530" s="148"/>
      <c r="D530" s="8" t="s">
        <v>53</v>
      </c>
      <c r="E530" s="28">
        <v>1050</v>
      </c>
      <c r="F530" s="28"/>
      <c r="G530" s="9"/>
      <c r="H530" s="55"/>
    </row>
    <row r="531" spans="1:8" ht="18.75" customHeight="1">
      <c r="A531" s="153" t="s">
        <v>54</v>
      </c>
      <c r="B531" s="153"/>
      <c r="C531" s="153"/>
      <c r="D531" s="8" t="s">
        <v>55</v>
      </c>
      <c r="E531" s="43">
        <v>1410</v>
      </c>
      <c r="F531" s="28">
        <v>1500.06</v>
      </c>
      <c r="G531" s="9">
        <v>1500.06</v>
      </c>
      <c r="H531" s="55">
        <f t="shared" si="24"/>
        <v>100</v>
      </c>
    </row>
    <row r="532" spans="1:8" ht="18.75" customHeight="1">
      <c r="A532" s="146" t="s">
        <v>61</v>
      </c>
      <c r="B532" s="164"/>
      <c r="C532" s="135"/>
      <c r="D532" s="8" t="s">
        <v>62</v>
      </c>
      <c r="E532" s="43">
        <v>1200</v>
      </c>
      <c r="F532" s="28">
        <v>818.1</v>
      </c>
      <c r="G532" s="9">
        <v>818.1</v>
      </c>
      <c r="H532" s="55">
        <f t="shared" si="24"/>
        <v>100</v>
      </c>
    </row>
    <row r="533" spans="1:8" ht="28.5" customHeight="1">
      <c r="A533" s="158" t="s">
        <v>63</v>
      </c>
      <c r="B533" s="158"/>
      <c r="C533" s="158"/>
      <c r="D533" s="8" t="s">
        <v>64</v>
      </c>
      <c r="E533" s="43">
        <v>1053</v>
      </c>
      <c r="F533" s="28">
        <v>1625.17</v>
      </c>
      <c r="G533" s="9">
        <v>1625.17</v>
      </c>
      <c r="H533" s="55">
        <f t="shared" si="24"/>
        <v>100</v>
      </c>
    </row>
    <row r="534" spans="1:8" ht="20.25" customHeight="1">
      <c r="A534" s="161" t="s">
        <v>65</v>
      </c>
      <c r="B534" s="161"/>
      <c r="C534" s="161"/>
      <c r="D534" s="8" t="s">
        <v>66</v>
      </c>
      <c r="E534" s="43">
        <v>526</v>
      </c>
      <c r="F534" s="28">
        <v>20</v>
      </c>
      <c r="G534" s="9">
        <v>20</v>
      </c>
      <c r="H534" s="55">
        <f t="shared" si="24"/>
        <v>100</v>
      </c>
    </row>
    <row r="535" spans="1:8" ht="31.5" customHeight="1">
      <c r="A535" s="197" t="s">
        <v>191</v>
      </c>
      <c r="B535" s="197"/>
      <c r="C535" s="10" t="s">
        <v>192</v>
      </c>
      <c r="D535" s="8"/>
      <c r="E535" s="26">
        <f>SUM(E536:E543)</f>
        <v>20579</v>
      </c>
      <c r="F535" s="26">
        <f>SUM(F536:F543)</f>
        <v>21351</v>
      </c>
      <c r="G535" s="26">
        <f>SUM(G536:G543)</f>
        <v>21344.87</v>
      </c>
      <c r="H535" s="57">
        <f>G535/F535*100</f>
        <v>99.97128940096482</v>
      </c>
    </row>
    <row r="536" spans="1:8" ht="17.25" customHeight="1">
      <c r="A536" s="153" t="s">
        <v>28</v>
      </c>
      <c r="B536" s="153"/>
      <c r="C536" s="153"/>
      <c r="D536" s="8" t="s">
        <v>29</v>
      </c>
      <c r="E536" s="43">
        <v>8890</v>
      </c>
      <c r="F536" s="28">
        <v>8890</v>
      </c>
      <c r="G536" s="9">
        <v>8890</v>
      </c>
      <c r="H536" s="55">
        <f aca="true" t="shared" si="25" ref="H536:H543">G536/F536*100</f>
        <v>100</v>
      </c>
    </row>
    <row r="537" spans="1:8" ht="16.5" customHeight="1">
      <c r="A537" s="153" t="s">
        <v>98</v>
      </c>
      <c r="B537" s="153"/>
      <c r="C537" s="153"/>
      <c r="D537" s="8" t="s">
        <v>33</v>
      </c>
      <c r="E537" s="43">
        <v>1373</v>
      </c>
      <c r="F537" s="28">
        <v>1373</v>
      </c>
      <c r="G537" s="9">
        <v>1373</v>
      </c>
      <c r="H537" s="55">
        <f t="shared" si="25"/>
        <v>100</v>
      </c>
    </row>
    <row r="538" spans="1:8" ht="17.25" customHeight="1">
      <c r="A538" s="153" t="s">
        <v>34</v>
      </c>
      <c r="B538" s="153"/>
      <c r="C538" s="153"/>
      <c r="D538" s="8" t="s">
        <v>35</v>
      </c>
      <c r="E538" s="43">
        <v>218</v>
      </c>
      <c r="F538" s="28">
        <v>218</v>
      </c>
      <c r="G538" s="9">
        <v>218</v>
      </c>
      <c r="H538" s="55">
        <f t="shared" si="25"/>
        <v>100</v>
      </c>
    </row>
    <row r="539" spans="1:8" ht="15" customHeight="1">
      <c r="A539" s="153" t="s">
        <v>36</v>
      </c>
      <c r="B539" s="153"/>
      <c r="C539" s="153"/>
      <c r="D539" s="8" t="s">
        <v>37</v>
      </c>
      <c r="E539" s="27">
        <v>5145</v>
      </c>
      <c r="F539" s="28">
        <v>6129</v>
      </c>
      <c r="G539" s="9">
        <v>6129</v>
      </c>
      <c r="H539" s="55">
        <f t="shared" si="25"/>
        <v>100</v>
      </c>
    </row>
    <row r="540" spans="1:8" ht="18.75" customHeight="1">
      <c r="A540" s="153" t="s">
        <v>38</v>
      </c>
      <c r="B540" s="153"/>
      <c r="C540" s="153"/>
      <c r="D540" s="8" t="s">
        <v>39</v>
      </c>
      <c r="E540" s="43">
        <v>2422</v>
      </c>
      <c r="F540" s="27">
        <v>3280</v>
      </c>
      <c r="G540" s="9">
        <v>3280</v>
      </c>
      <c r="H540" s="55">
        <f t="shared" si="25"/>
        <v>100</v>
      </c>
    </row>
    <row r="541" spans="1:8" ht="18" customHeight="1">
      <c r="A541" s="153" t="s">
        <v>12</v>
      </c>
      <c r="B541" s="153"/>
      <c r="C541" s="153"/>
      <c r="D541" s="8" t="s">
        <v>13</v>
      </c>
      <c r="E541" s="43"/>
      <c r="F541" s="27">
        <v>1461</v>
      </c>
      <c r="G541" s="9">
        <v>1454.87</v>
      </c>
      <c r="H541" s="55">
        <f t="shared" si="25"/>
        <v>99.580424366872</v>
      </c>
    </row>
    <row r="542" spans="1:8" ht="18" customHeight="1">
      <c r="A542" s="146" t="s">
        <v>52</v>
      </c>
      <c r="B542" s="147"/>
      <c r="C542" s="148"/>
      <c r="D542" s="8" t="s">
        <v>53</v>
      </c>
      <c r="E542" s="43">
        <v>1461</v>
      </c>
      <c r="F542" s="27"/>
      <c r="G542" s="9"/>
      <c r="H542" s="55">
        <v>0</v>
      </c>
    </row>
    <row r="543" spans="1:8" ht="28.5" customHeight="1">
      <c r="A543" s="145" t="s">
        <v>329</v>
      </c>
      <c r="B543" s="123"/>
      <c r="C543" s="124"/>
      <c r="D543" s="8" t="s">
        <v>62</v>
      </c>
      <c r="E543" s="43">
        <v>1070</v>
      </c>
      <c r="F543" s="27"/>
      <c r="G543" s="9"/>
      <c r="H543" s="55"/>
    </row>
    <row r="544" spans="1:8" ht="19.5" customHeight="1">
      <c r="A544" s="179" t="s">
        <v>193</v>
      </c>
      <c r="B544" s="179"/>
      <c r="C544" s="10" t="s">
        <v>194</v>
      </c>
      <c r="D544" s="8"/>
      <c r="E544" s="26">
        <f>SUM(E545:E565)</f>
        <v>1911741</v>
      </c>
      <c r="F544" s="26">
        <f>SUM(F545:F565)</f>
        <v>1929086.9999999995</v>
      </c>
      <c r="G544" s="26">
        <f>SUM(G545:G565)</f>
        <v>1929086.9999999995</v>
      </c>
      <c r="H544" s="57">
        <f>G544/F544*100</f>
        <v>100</v>
      </c>
    </row>
    <row r="545" spans="1:8" ht="15.75" customHeight="1">
      <c r="A545" s="153" t="s">
        <v>28</v>
      </c>
      <c r="B545" s="153"/>
      <c r="C545" s="153"/>
      <c r="D545" s="8" t="s">
        <v>29</v>
      </c>
      <c r="E545" s="28">
        <v>1384725</v>
      </c>
      <c r="F545" s="28">
        <v>1404474.64</v>
      </c>
      <c r="G545" s="9">
        <v>1404474.64</v>
      </c>
      <c r="H545" s="55">
        <f aca="true" t="shared" si="26" ref="H545:H573">G545/F545*100</f>
        <v>100</v>
      </c>
    </row>
    <row r="546" spans="1:8" ht="18" customHeight="1">
      <c r="A546" s="153" t="s">
        <v>30</v>
      </c>
      <c r="B546" s="153"/>
      <c r="C546" s="153"/>
      <c r="D546" s="8" t="s">
        <v>31</v>
      </c>
      <c r="E546" s="28">
        <v>96900</v>
      </c>
      <c r="F546" s="28">
        <v>87972.71</v>
      </c>
      <c r="G546" s="9">
        <v>87972.71</v>
      </c>
      <c r="H546" s="55">
        <f t="shared" si="26"/>
        <v>100</v>
      </c>
    </row>
    <row r="547" spans="1:8" ht="16.5" customHeight="1">
      <c r="A547" s="153" t="s">
        <v>32</v>
      </c>
      <c r="B547" s="153"/>
      <c r="C547" s="153"/>
      <c r="D547" s="8" t="s">
        <v>33</v>
      </c>
      <c r="E547" s="28">
        <v>225349</v>
      </c>
      <c r="F547" s="28">
        <v>220649</v>
      </c>
      <c r="G547" s="9">
        <v>220649</v>
      </c>
      <c r="H547" s="55">
        <f t="shared" si="26"/>
        <v>100</v>
      </c>
    </row>
    <row r="548" spans="1:8" ht="18" customHeight="1">
      <c r="A548" s="153" t="s">
        <v>34</v>
      </c>
      <c r="B548" s="153"/>
      <c r="C548" s="153"/>
      <c r="D548" s="8" t="s">
        <v>35</v>
      </c>
      <c r="E548" s="28">
        <v>36563</v>
      </c>
      <c r="F548" s="28">
        <v>34163</v>
      </c>
      <c r="G548" s="9">
        <v>34163</v>
      </c>
      <c r="H548" s="55">
        <f t="shared" si="26"/>
        <v>100</v>
      </c>
    </row>
    <row r="549" spans="1:8" ht="16.5" customHeight="1">
      <c r="A549" s="153" t="s">
        <v>38</v>
      </c>
      <c r="B549" s="153"/>
      <c r="C549" s="153"/>
      <c r="D549" s="8" t="s">
        <v>39</v>
      </c>
      <c r="E549" s="28">
        <v>28132</v>
      </c>
      <c r="F549" s="28">
        <v>46519.83</v>
      </c>
      <c r="G549" s="9">
        <v>46519.83</v>
      </c>
      <c r="H549" s="55">
        <f t="shared" si="26"/>
        <v>100</v>
      </c>
    </row>
    <row r="550" spans="1:8" ht="17.25" customHeight="1">
      <c r="A550" s="153" t="s">
        <v>40</v>
      </c>
      <c r="B550" s="153"/>
      <c r="C550" s="153"/>
      <c r="D550" s="8" t="s">
        <v>41</v>
      </c>
      <c r="E550" s="28">
        <v>32990</v>
      </c>
      <c r="F550" s="61">
        <v>42240.67</v>
      </c>
      <c r="G550" s="9">
        <v>42240.67</v>
      </c>
      <c r="H550" s="55">
        <f t="shared" si="26"/>
        <v>100</v>
      </c>
    </row>
    <row r="551" spans="1:8" ht="16.5" customHeight="1">
      <c r="A551" s="153" t="s">
        <v>42</v>
      </c>
      <c r="B551" s="153"/>
      <c r="C551" s="153"/>
      <c r="D551" s="8" t="s">
        <v>43</v>
      </c>
      <c r="E551" s="28">
        <v>7000</v>
      </c>
      <c r="F551" s="28">
        <v>9703.66</v>
      </c>
      <c r="G551" s="9">
        <v>9703.66</v>
      </c>
      <c r="H551" s="55">
        <f t="shared" si="26"/>
        <v>100</v>
      </c>
    </row>
    <row r="552" spans="1:8" ht="15" customHeight="1">
      <c r="A552" s="153" t="s">
        <v>106</v>
      </c>
      <c r="B552" s="153"/>
      <c r="C552" s="153"/>
      <c r="D552" s="8" t="s">
        <v>107</v>
      </c>
      <c r="E552" s="28">
        <v>2000</v>
      </c>
      <c r="F552" s="28">
        <v>350</v>
      </c>
      <c r="G552" s="9">
        <v>350</v>
      </c>
      <c r="H552" s="55">
        <f t="shared" si="26"/>
        <v>100</v>
      </c>
    </row>
    <row r="553" spans="1:8" ht="14.25" customHeight="1">
      <c r="A553" s="153" t="s">
        <v>12</v>
      </c>
      <c r="B553" s="153"/>
      <c r="C553" s="153"/>
      <c r="D553" s="8" t="s">
        <v>13</v>
      </c>
      <c r="E553" s="28">
        <v>11162</v>
      </c>
      <c r="F553" s="28">
        <v>13287.48</v>
      </c>
      <c r="G553" s="9">
        <v>13287.48</v>
      </c>
      <c r="H553" s="55">
        <f t="shared" si="26"/>
        <v>100</v>
      </c>
    </row>
    <row r="554" spans="1:8" ht="27" customHeight="1">
      <c r="A554" s="178" t="s">
        <v>46</v>
      </c>
      <c r="B554" s="178"/>
      <c r="C554" s="178"/>
      <c r="D554" s="21" t="s">
        <v>47</v>
      </c>
      <c r="E554" s="28">
        <v>2108</v>
      </c>
      <c r="F554" s="28">
        <v>1021.4</v>
      </c>
      <c r="G554" s="9">
        <v>1021.4</v>
      </c>
      <c r="H554" s="55">
        <f t="shared" si="26"/>
        <v>100</v>
      </c>
    </row>
    <row r="555" spans="1:8" ht="29.25" customHeight="1">
      <c r="A555" s="178" t="s">
        <v>48</v>
      </c>
      <c r="B555" s="178"/>
      <c r="C555" s="178"/>
      <c r="D555" s="21" t="s">
        <v>49</v>
      </c>
      <c r="E555" s="28">
        <v>12640</v>
      </c>
      <c r="F555" s="28">
        <v>2440</v>
      </c>
      <c r="G555" s="9">
        <v>2440</v>
      </c>
      <c r="H555" s="55">
        <f t="shared" si="26"/>
        <v>100</v>
      </c>
    </row>
    <row r="556" spans="1:8" ht="26.25" customHeight="1">
      <c r="A556" s="178" t="s">
        <v>261</v>
      </c>
      <c r="B556" s="178"/>
      <c r="C556" s="178"/>
      <c r="D556" s="21" t="s">
        <v>203</v>
      </c>
      <c r="E556" s="28">
        <v>5220</v>
      </c>
      <c r="F556" s="28">
        <v>4332.36</v>
      </c>
      <c r="G556" s="9">
        <v>4332.36</v>
      </c>
      <c r="H556" s="55">
        <f t="shared" si="26"/>
        <v>100</v>
      </c>
    </row>
    <row r="557" spans="1:8" ht="15.75" customHeight="1">
      <c r="A557" s="153" t="s">
        <v>50</v>
      </c>
      <c r="B557" s="153"/>
      <c r="C557" s="153"/>
      <c r="D557" s="8" t="s">
        <v>51</v>
      </c>
      <c r="E557" s="28">
        <v>3727</v>
      </c>
      <c r="F557" s="28">
        <v>2685.5</v>
      </c>
      <c r="G557" s="9">
        <v>2685.5</v>
      </c>
      <c r="H557" s="55">
        <f t="shared" si="26"/>
        <v>100</v>
      </c>
    </row>
    <row r="558" spans="1:8" ht="16.5" customHeight="1">
      <c r="A558" s="153" t="s">
        <v>52</v>
      </c>
      <c r="B558" s="153"/>
      <c r="C558" s="153"/>
      <c r="D558" s="8" t="s">
        <v>53</v>
      </c>
      <c r="E558" s="28">
        <v>5145</v>
      </c>
      <c r="F558" s="28">
        <v>1684.42</v>
      </c>
      <c r="G558" s="9">
        <v>1684.42</v>
      </c>
      <c r="H558" s="55">
        <f t="shared" si="26"/>
        <v>100</v>
      </c>
    </row>
    <row r="559" spans="1:8" ht="14.25" customHeight="1">
      <c r="A559" s="153" t="s">
        <v>54</v>
      </c>
      <c r="B559" s="153"/>
      <c r="C559" s="153"/>
      <c r="D559" s="8" t="s">
        <v>55</v>
      </c>
      <c r="E559" s="28">
        <v>44273</v>
      </c>
      <c r="F559" s="28">
        <v>46918.41</v>
      </c>
      <c r="G559" s="9">
        <v>46918.41</v>
      </c>
      <c r="H559" s="55">
        <f t="shared" si="26"/>
        <v>100</v>
      </c>
    </row>
    <row r="560" spans="1:8" ht="15.75" customHeight="1">
      <c r="A560" s="153" t="s">
        <v>56</v>
      </c>
      <c r="B560" s="153"/>
      <c r="C560" s="153"/>
      <c r="D560" s="8" t="s">
        <v>57</v>
      </c>
      <c r="E560" s="28">
        <v>5263</v>
      </c>
      <c r="F560" s="28">
        <v>4937</v>
      </c>
      <c r="G560" s="9">
        <v>4937</v>
      </c>
      <c r="H560" s="55">
        <f t="shared" si="26"/>
        <v>100</v>
      </c>
    </row>
    <row r="561" spans="1:8" ht="30.75" customHeight="1">
      <c r="A561" s="145" t="s">
        <v>262</v>
      </c>
      <c r="B561" s="123"/>
      <c r="C561" s="124"/>
      <c r="D561" s="8" t="s">
        <v>110</v>
      </c>
      <c r="E561" s="28">
        <v>544</v>
      </c>
      <c r="F561" s="28">
        <v>544</v>
      </c>
      <c r="G561" s="9">
        <v>544</v>
      </c>
      <c r="H561" s="55">
        <f t="shared" si="26"/>
        <v>100</v>
      </c>
    </row>
    <row r="562" spans="1:8" ht="29.25" customHeight="1">
      <c r="A562" s="161" t="s">
        <v>204</v>
      </c>
      <c r="B562" s="161"/>
      <c r="C562" s="161"/>
      <c r="D562" s="8" t="s">
        <v>62</v>
      </c>
      <c r="E562" s="28">
        <v>2000</v>
      </c>
      <c r="F562" s="28">
        <v>1080</v>
      </c>
      <c r="G562" s="9">
        <v>1080</v>
      </c>
      <c r="H562" s="55">
        <f t="shared" si="26"/>
        <v>100</v>
      </c>
    </row>
    <row r="563" spans="1:8" ht="26.25" customHeight="1">
      <c r="A563" s="158" t="s">
        <v>63</v>
      </c>
      <c r="B563" s="158"/>
      <c r="C563" s="158"/>
      <c r="D563" s="8" t="s">
        <v>64</v>
      </c>
      <c r="E563" s="28">
        <v>1000</v>
      </c>
      <c r="F563" s="28">
        <v>282.92</v>
      </c>
      <c r="G563" s="9">
        <v>282.92</v>
      </c>
      <c r="H563" s="55">
        <f t="shared" si="26"/>
        <v>100</v>
      </c>
    </row>
    <row r="564" spans="1:8" ht="20.25" customHeight="1">
      <c r="A564" s="161" t="s">
        <v>65</v>
      </c>
      <c r="B564" s="161"/>
      <c r="C564" s="161"/>
      <c r="D564" s="8" t="s">
        <v>66</v>
      </c>
      <c r="E564" s="28">
        <v>1000</v>
      </c>
      <c r="F564" s="28"/>
      <c r="G564" s="9"/>
      <c r="H564" s="55"/>
    </row>
    <row r="565" spans="1:8" ht="18.75" customHeight="1">
      <c r="A565" s="154" t="s">
        <v>250</v>
      </c>
      <c r="B565" s="165"/>
      <c r="C565" s="166"/>
      <c r="D565" s="21" t="s">
        <v>69</v>
      </c>
      <c r="E565" s="43">
        <v>4000</v>
      </c>
      <c r="F565" s="28">
        <v>3800</v>
      </c>
      <c r="G565" s="9">
        <v>3800</v>
      </c>
      <c r="H565" s="55">
        <f t="shared" si="26"/>
        <v>100</v>
      </c>
    </row>
    <row r="566" spans="1:8" ht="19.5" customHeight="1">
      <c r="A566" s="125" t="s">
        <v>152</v>
      </c>
      <c r="B566" s="219"/>
      <c r="C566" s="114" t="s">
        <v>302</v>
      </c>
      <c r="D566" s="8"/>
      <c r="E566" s="121">
        <f>SUM(E567:E572)</f>
        <v>10233.099999999999</v>
      </c>
      <c r="F566" s="121">
        <f>SUM(F567:F573)</f>
        <v>98807.25</v>
      </c>
      <c r="G566" s="121">
        <f>SUM(G567:G573)</f>
        <v>98807.23999999999</v>
      </c>
      <c r="H566" s="57">
        <f t="shared" si="26"/>
        <v>99.99998987928517</v>
      </c>
    </row>
    <row r="567" spans="1:8" ht="19.5" customHeight="1">
      <c r="A567" s="145" t="s">
        <v>28</v>
      </c>
      <c r="B567" s="123"/>
      <c r="C567" s="124"/>
      <c r="D567" s="8" t="s">
        <v>195</v>
      </c>
      <c r="E567" s="43">
        <v>5217.93</v>
      </c>
      <c r="F567" s="43">
        <v>59834.75</v>
      </c>
      <c r="G567" s="9">
        <v>59834.74</v>
      </c>
      <c r="H567" s="55">
        <f t="shared" si="26"/>
        <v>99.99998328730378</v>
      </c>
    </row>
    <row r="568" spans="1:8" ht="19.5" customHeight="1">
      <c r="A568" s="145" t="s">
        <v>28</v>
      </c>
      <c r="B568" s="123"/>
      <c r="C568" s="124"/>
      <c r="D568" s="8" t="s">
        <v>196</v>
      </c>
      <c r="E568" s="43">
        <v>1534.95</v>
      </c>
      <c r="F568" s="43">
        <v>1534.95</v>
      </c>
      <c r="G568" s="9">
        <v>1534.95</v>
      </c>
      <c r="H568" s="55">
        <f t="shared" si="26"/>
        <v>100</v>
      </c>
    </row>
    <row r="569" spans="1:8" ht="19.5" customHeight="1">
      <c r="A569" s="145" t="s">
        <v>30</v>
      </c>
      <c r="B569" s="137"/>
      <c r="C569" s="138"/>
      <c r="D569" s="8" t="s">
        <v>319</v>
      </c>
      <c r="E569" s="43"/>
      <c r="F569" s="43">
        <v>2403.64</v>
      </c>
      <c r="G569" s="9">
        <v>2403.64</v>
      </c>
      <c r="H569" s="55">
        <f t="shared" si="26"/>
        <v>100</v>
      </c>
    </row>
    <row r="570" spans="1:8" ht="19.5" customHeight="1">
      <c r="A570" s="145" t="s">
        <v>32</v>
      </c>
      <c r="B570" s="123"/>
      <c r="C570" s="124"/>
      <c r="D570" s="8" t="s">
        <v>197</v>
      </c>
      <c r="E570" s="43">
        <v>1314.51</v>
      </c>
      <c r="F570" s="43">
        <v>12167.04</v>
      </c>
      <c r="G570" s="9">
        <v>12167.04</v>
      </c>
      <c r="H570" s="55">
        <f t="shared" si="26"/>
        <v>100</v>
      </c>
    </row>
    <row r="571" spans="1:8" ht="19.5" customHeight="1">
      <c r="A571" s="145" t="s">
        <v>34</v>
      </c>
      <c r="B571" s="123"/>
      <c r="C571" s="124"/>
      <c r="D571" s="8" t="s">
        <v>199</v>
      </c>
      <c r="E571" s="43">
        <v>213.34</v>
      </c>
      <c r="F571" s="43">
        <v>1974.25</v>
      </c>
      <c r="G571" s="9">
        <v>1974.25</v>
      </c>
      <c r="H571" s="55">
        <f t="shared" si="26"/>
        <v>100</v>
      </c>
    </row>
    <row r="572" spans="1:8" ht="19.5" customHeight="1">
      <c r="A572" s="145" t="s">
        <v>36</v>
      </c>
      <c r="B572" s="123"/>
      <c r="C572" s="124"/>
      <c r="D572" s="8" t="s">
        <v>201</v>
      </c>
      <c r="E572" s="43">
        <v>1952.37</v>
      </c>
      <c r="F572" s="43">
        <v>18966.37</v>
      </c>
      <c r="G572" s="9">
        <v>18966.37</v>
      </c>
      <c r="H572" s="55">
        <f t="shared" si="26"/>
        <v>100</v>
      </c>
    </row>
    <row r="573" spans="1:8" ht="28.5" customHeight="1">
      <c r="A573" s="145" t="s">
        <v>272</v>
      </c>
      <c r="B573" s="137"/>
      <c r="C573" s="138"/>
      <c r="D573" s="8" t="s">
        <v>312</v>
      </c>
      <c r="E573" s="43"/>
      <c r="F573" s="43">
        <v>1926.25</v>
      </c>
      <c r="G573" s="9">
        <v>1926.25</v>
      </c>
      <c r="H573" s="55">
        <f t="shared" si="26"/>
        <v>100</v>
      </c>
    </row>
    <row r="574" spans="1:8" ht="26.25" customHeight="1">
      <c r="A574" s="79" t="s">
        <v>205</v>
      </c>
      <c r="B574" s="73" t="s">
        <v>206</v>
      </c>
      <c r="C574" s="82"/>
      <c r="D574" s="74"/>
      <c r="E574" s="65">
        <f>E575+E592+E599+E620+E642+E649</f>
        <v>2099725.49</v>
      </c>
      <c r="F574" s="65">
        <f>F575+F592+F599+F620+F642+F649</f>
        <v>2273705.9899999998</v>
      </c>
      <c r="G574" s="65">
        <f>G575+G592+G599+G620+G642+G649</f>
        <v>2252977.1</v>
      </c>
      <c r="H574" s="72">
        <f>G574/F574*100</f>
        <v>99.08832144124318</v>
      </c>
    </row>
    <row r="575" spans="1:8" ht="21" customHeight="1">
      <c r="A575" s="197" t="s">
        <v>207</v>
      </c>
      <c r="B575" s="197"/>
      <c r="C575" s="29" t="s">
        <v>208</v>
      </c>
      <c r="D575" s="8"/>
      <c r="E575" s="24">
        <f>SUM(E576:E591)</f>
        <v>501312.8</v>
      </c>
      <c r="F575" s="24">
        <f>SUM(F576:F591)</f>
        <v>490327.21</v>
      </c>
      <c r="G575" s="24">
        <f>SUM(G576:G591)</f>
        <v>487330.21</v>
      </c>
      <c r="H575" s="57">
        <f>G575/F575*100</f>
        <v>99.38877550768598</v>
      </c>
    </row>
    <row r="576" spans="1:8" ht="15.75" customHeight="1">
      <c r="A576" s="153" t="s">
        <v>26</v>
      </c>
      <c r="B576" s="153"/>
      <c r="C576" s="153"/>
      <c r="D576" s="8" t="s">
        <v>27</v>
      </c>
      <c r="E576" s="13">
        <v>1205</v>
      </c>
      <c r="F576" s="13">
        <v>1205</v>
      </c>
      <c r="G576" s="9">
        <v>1205</v>
      </c>
      <c r="H576" s="55">
        <f aca="true" t="shared" si="27" ref="H576:H598">G576/F576*100</f>
        <v>100</v>
      </c>
    </row>
    <row r="577" spans="1:8" ht="15.75" customHeight="1">
      <c r="A577" s="153" t="s">
        <v>28</v>
      </c>
      <c r="B577" s="153"/>
      <c r="C577" s="153"/>
      <c r="D577" s="8" t="s">
        <v>29</v>
      </c>
      <c r="E577" s="13">
        <v>283051.06</v>
      </c>
      <c r="F577" s="13">
        <v>276911.14</v>
      </c>
      <c r="G577" s="9">
        <v>275008.59</v>
      </c>
      <c r="H577" s="55">
        <f t="shared" si="27"/>
        <v>99.31293843938529</v>
      </c>
    </row>
    <row r="578" spans="1:8" ht="15.75" customHeight="1">
      <c r="A578" s="153" t="s">
        <v>30</v>
      </c>
      <c r="B578" s="153"/>
      <c r="C578" s="153"/>
      <c r="D578" s="8" t="s">
        <v>31</v>
      </c>
      <c r="E578" s="13">
        <v>21560</v>
      </c>
      <c r="F578" s="13">
        <v>17532.93</v>
      </c>
      <c r="G578" s="9">
        <v>17532.93</v>
      </c>
      <c r="H578" s="55">
        <f t="shared" si="27"/>
        <v>100</v>
      </c>
    </row>
    <row r="579" spans="1:8" ht="15" customHeight="1">
      <c r="A579" s="153" t="s">
        <v>32</v>
      </c>
      <c r="B579" s="153"/>
      <c r="C579" s="153"/>
      <c r="D579" s="8" t="s">
        <v>33</v>
      </c>
      <c r="E579" s="13">
        <v>44984.02</v>
      </c>
      <c r="F579" s="13">
        <v>42572.59</v>
      </c>
      <c r="G579" s="9">
        <v>42273.07</v>
      </c>
      <c r="H579" s="55">
        <f t="shared" si="27"/>
        <v>99.29644872440225</v>
      </c>
    </row>
    <row r="580" spans="1:8" ht="15.75" customHeight="1">
      <c r="A580" s="153" t="s">
        <v>34</v>
      </c>
      <c r="B580" s="153"/>
      <c r="C580" s="153"/>
      <c r="D580" s="8" t="s">
        <v>35</v>
      </c>
      <c r="E580" s="13">
        <v>7109.72</v>
      </c>
      <c r="F580" s="13">
        <v>6630.85</v>
      </c>
      <c r="G580" s="9">
        <v>6503</v>
      </c>
      <c r="H580" s="55">
        <f t="shared" si="27"/>
        <v>98.0718912356636</v>
      </c>
    </row>
    <row r="581" spans="1:8" ht="15" customHeight="1">
      <c r="A581" s="153" t="s">
        <v>38</v>
      </c>
      <c r="B581" s="153"/>
      <c r="C581" s="153"/>
      <c r="D581" s="8" t="s">
        <v>39</v>
      </c>
      <c r="E581" s="13">
        <v>30247</v>
      </c>
      <c r="F581" s="13">
        <v>53085.77</v>
      </c>
      <c r="G581" s="9">
        <v>53085.75</v>
      </c>
      <c r="H581" s="55">
        <f t="shared" si="27"/>
        <v>99.99996232512028</v>
      </c>
    </row>
    <row r="582" spans="1:8" ht="16.5" customHeight="1">
      <c r="A582" s="153" t="s">
        <v>255</v>
      </c>
      <c r="B582" s="153"/>
      <c r="C582" s="153"/>
      <c r="D582" s="8" t="s">
        <v>122</v>
      </c>
      <c r="E582" s="13">
        <v>200</v>
      </c>
      <c r="F582" s="13">
        <v>200</v>
      </c>
      <c r="G582" s="9">
        <v>199.75</v>
      </c>
      <c r="H582" s="55">
        <f t="shared" si="27"/>
        <v>99.875</v>
      </c>
    </row>
    <row r="583" spans="1:8" ht="15.75" customHeight="1">
      <c r="A583" s="153" t="s">
        <v>42</v>
      </c>
      <c r="B583" s="153"/>
      <c r="C583" s="153"/>
      <c r="D583" s="8" t="s">
        <v>43</v>
      </c>
      <c r="E583" s="13">
        <v>6000</v>
      </c>
      <c r="F583" s="13">
        <v>6000</v>
      </c>
      <c r="G583" s="9">
        <v>5936.2</v>
      </c>
      <c r="H583" s="55">
        <f t="shared" si="27"/>
        <v>98.93666666666667</v>
      </c>
    </row>
    <row r="584" spans="1:8" ht="15" customHeight="1">
      <c r="A584" s="153" t="s">
        <v>106</v>
      </c>
      <c r="B584" s="153"/>
      <c r="C584" s="153"/>
      <c r="D584" s="8" t="s">
        <v>107</v>
      </c>
      <c r="E584" s="28">
        <v>500</v>
      </c>
      <c r="F584" s="28">
        <v>150</v>
      </c>
      <c r="G584" s="9">
        <v>0</v>
      </c>
      <c r="H584" s="55">
        <f t="shared" si="27"/>
        <v>0</v>
      </c>
    </row>
    <row r="585" spans="1:8" ht="15" customHeight="1">
      <c r="A585" s="153" t="s">
        <v>12</v>
      </c>
      <c r="B585" s="153"/>
      <c r="C585" s="153"/>
      <c r="D585" s="8" t="s">
        <v>13</v>
      </c>
      <c r="E585" s="13">
        <v>85000</v>
      </c>
      <c r="F585" s="13">
        <v>66087.02</v>
      </c>
      <c r="G585" s="9">
        <v>65822.64</v>
      </c>
      <c r="H585" s="55">
        <f t="shared" si="27"/>
        <v>99.59995170004639</v>
      </c>
    </row>
    <row r="586" spans="1:8" ht="25.5" customHeight="1">
      <c r="A586" s="178" t="s">
        <v>46</v>
      </c>
      <c r="B586" s="178"/>
      <c r="C586" s="178"/>
      <c r="D586" s="21" t="s">
        <v>47</v>
      </c>
      <c r="E586" s="13">
        <v>700</v>
      </c>
      <c r="F586" s="13">
        <v>430</v>
      </c>
      <c r="G586" s="9">
        <v>344.23</v>
      </c>
      <c r="H586" s="55">
        <f t="shared" si="27"/>
        <v>80.05348837209303</v>
      </c>
    </row>
    <row r="587" spans="1:8" ht="26.25" customHeight="1">
      <c r="A587" s="178" t="s">
        <v>48</v>
      </c>
      <c r="B587" s="178"/>
      <c r="C587" s="178"/>
      <c r="D587" s="21" t="s">
        <v>49</v>
      </c>
      <c r="E587" s="13">
        <v>1000</v>
      </c>
      <c r="F587" s="13">
        <v>700</v>
      </c>
      <c r="G587" s="9">
        <v>597.14</v>
      </c>
      <c r="H587" s="55">
        <f t="shared" si="27"/>
        <v>85.30571428571429</v>
      </c>
    </row>
    <row r="588" spans="1:8" ht="15" customHeight="1">
      <c r="A588" s="153" t="s">
        <v>54</v>
      </c>
      <c r="B588" s="153"/>
      <c r="C588" s="153"/>
      <c r="D588" s="8" t="s">
        <v>55</v>
      </c>
      <c r="E588" s="13">
        <v>17756</v>
      </c>
      <c r="F588" s="13">
        <v>17127.7</v>
      </c>
      <c r="G588" s="9">
        <v>17127.7</v>
      </c>
      <c r="H588" s="55">
        <f t="shared" si="27"/>
        <v>100</v>
      </c>
    </row>
    <row r="589" spans="1:8" ht="18" customHeight="1">
      <c r="A589" s="146" t="s">
        <v>80</v>
      </c>
      <c r="B589" s="147"/>
      <c r="C589" s="148"/>
      <c r="D589" s="8" t="s">
        <v>81</v>
      </c>
      <c r="E589" s="13"/>
      <c r="F589" s="13">
        <v>912.98</v>
      </c>
      <c r="G589" s="9">
        <v>912.98</v>
      </c>
      <c r="H589" s="55">
        <f t="shared" si="27"/>
        <v>100</v>
      </c>
    </row>
    <row r="590" spans="1:8" ht="28.5" customHeight="1">
      <c r="A590" s="158" t="s">
        <v>63</v>
      </c>
      <c r="B590" s="158"/>
      <c r="C590" s="158"/>
      <c r="D590" s="21" t="s">
        <v>64</v>
      </c>
      <c r="E590" s="13">
        <v>1000</v>
      </c>
      <c r="F590" s="28">
        <v>204.23</v>
      </c>
      <c r="G590" s="9">
        <v>204.23</v>
      </c>
      <c r="H590" s="55">
        <f t="shared" si="27"/>
        <v>100</v>
      </c>
    </row>
    <row r="591" spans="1:8" ht="20.25" customHeight="1">
      <c r="A591" s="161" t="s">
        <v>65</v>
      </c>
      <c r="B591" s="161"/>
      <c r="C591" s="161"/>
      <c r="D591" s="8" t="s">
        <v>66</v>
      </c>
      <c r="E591" s="28">
        <v>1000</v>
      </c>
      <c r="F591" s="28">
        <v>577</v>
      </c>
      <c r="G591" s="9">
        <v>577</v>
      </c>
      <c r="H591" s="55">
        <f t="shared" si="27"/>
        <v>100</v>
      </c>
    </row>
    <row r="592" spans="1:8" ht="20.25" customHeight="1">
      <c r="A592" s="125" t="s">
        <v>303</v>
      </c>
      <c r="B592" s="177"/>
      <c r="C592" s="122" t="s">
        <v>304</v>
      </c>
      <c r="D592" s="8"/>
      <c r="E592" s="38">
        <f>SUM(E593:E598)</f>
        <v>95457.27</v>
      </c>
      <c r="F592" s="38">
        <f>SUM(F593:F598)</f>
        <v>108830.82</v>
      </c>
      <c r="G592" s="38">
        <f>SUM(G593:G598)</f>
        <v>107237.05000000002</v>
      </c>
      <c r="H592" s="57">
        <f t="shared" si="27"/>
        <v>98.53555270464747</v>
      </c>
    </row>
    <row r="593" spans="1:8" ht="20.25" customHeight="1">
      <c r="A593" s="145" t="s">
        <v>293</v>
      </c>
      <c r="B593" s="123"/>
      <c r="C593" s="124"/>
      <c r="D593" s="8" t="s">
        <v>27</v>
      </c>
      <c r="E593" s="28">
        <v>226</v>
      </c>
      <c r="F593" s="28">
        <v>226</v>
      </c>
      <c r="G593" s="9">
        <v>197.57</v>
      </c>
      <c r="H593" s="55">
        <f t="shared" si="27"/>
        <v>87.42035398230088</v>
      </c>
    </row>
    <row r="594" spans="1:8" ht="20.25" customHeight="1">
      <c r="A594" s="145" t="s">
        <v>28</v>
      </c>
      <c r="B594" s="123"/>
      <c r="C594" s="124"/>
      <c r="D594" s="8" t="s">
        <v>29</v>
      </c>
      <c r="E594" s="28">
        <v>75966.13</v>
      </c>
      <c r="F594" s="28">
        <v>87966.13</v>
      </c>
      <c r="G594" s="9">
        <v>86483.78</v>
      </c>
      <c r="H594" s="55">
        <f t="shared" si="27"/>
        <v>98.31486277729849</v>
      </c>
    </row>
    <row r="595" spans="1:8" ht="20.25" customHeight="1">
      <c r="A595" s="145" t="s">
        <v>30</v>
      </c>
      <c r="B595" s="123"/>
      <c r="C595" s="124"/>
      <c r="D595" s="8" t="s">
        <v>31</v>
      </c>
      <c r="E595" s="28">
        <v>2614</v>
      </c>
      <c r="F595" s="28">
        <v>710.8</v>
      </c>
      <c r="G595" s="9">
        <v>710.8</v>
      </c>
      <c r="H595" s="55">
        <f t="shared" si="27"/>
        <v>100</v>
      </c>
    </row>
    <row r="596" spans="1:8" ht="20.25" customHeight="1">
      <c r="A596" s="145" t="s">
        <v>32</v>
      </c>
      <c r="B596" s="123"/>
      <c r="C596" s="124"/>
      <c r="D596" s="8" t="s">
        <v>33</v>
      </c>
      <c r="E596" s="28">
        <v>12289.93</v>
      </c>
      <c r="F596" s="28">
        <v>13571.08</v>
      </c>
      <c r="G596" s="9">
        <v>13525.55</v>
      </c>
      <c r="H596" s="55">
        <f t="shared" si="27"/>
        <v>99.66450717260527</v>
      </c>
    </row>
    <row r="597" spans="1:8" ht="20.25" customHeight="1">
      <c r="A597" s="145" t="s">
        <v>34</v>
      </c>
      <c r="B597" s="123"/>
      <c r="C597" s="124"/>
      <c r="D597" s="8" t="s">
        <v>35</v>
      </c>
      <c r="E597" s="28">
        <v>1925.21</v>
      </c>
      <c r="F597" s="28">
        <v>2164.42</v>
      </c>
      <c r="G597" s="9">
        <v>2126.96</v>
      </c>
      <c r="H597" s="55">
        <f t="shared" si="27"/>
        <v>98.26928230195618</v>
      </c>
    </row>
    <row r="598" spans="1:8" ht="20.25" customHeight="1">
      <c r="A598" s="145" t="s">
        <v>54</v>
      </c>
      <c r="B598" s="123"/>
      <c r="C598" s="124"/>
      <c r="D598" s="8" t="s">
        <v>55</v>
      </c>
      <c r="E598" s="28">
        <v>2436</v>
      </c>
      <c r="F598" s="28">
        <v>4192.39</v>
      </c>
      <c r="G598" s="9">
        <v>4192.39</v>
      </c>
      <c r="H598" s="55">
        <f t="shared" si="27"/>
        <v>100</v>
      </c>
    </row>
    <row r="599" spans="1:8" ht="31.5" customHeight="1">
      <c r="A599" s="197" t="s">
        <v>209</v>
      </c>
      <c r="B599" s="197"/>
      <c r="C599" s="29" t="s">
        <v>210</v>
      </c>
      <c r="D599" s="7"/>
      <c r="E599" s="26">
        <f>SUM(E600:E619)</f>
        <v>683566.1100000001</v>
      </c>
      <c r="F599" s="26">
        <f>SUM(F600:F619)</f>
        <v>794383.0399999999</v>
      </c>
      <c r="G599" s="26">
        <f>SUM(G600:G619)</f>
        <v>780232.7000000001</v>
      </c>
      <c r="H599" s="57">
        <f>G599/F599*100</f>
        <v>98.2187006409402</v>
      </c>
    </row>
    <row r="600" spans="1:8" ht="17.25" customHeight="1">
      <c r="A600" s="153" t="s">
        <v>26</v>
      </c>
      <c r="B600" s="153"/>
      <c r="C600" s="153"/>
      <c r="D600" s="8" t="s">
        <v>27</v>
      </c>
      <c r="E600" s="28">
        <v>1611</v>
      </c>
      <c r="F600" s="28">
        <v>1611</v>
      </c>
      <c r="G600" s="9">
        <v>1611</v>
      </c>
      <c r="H600" s="55">
        <f aca="true" t="shared" si="28" ref="H600:H619">G600/F600*100</f>
        <v>100</v>
      </c>
    </row>
    <row r="601" spans="1:8" ht="16.5" customHeight="1">
      <c r="A601" s="153" t="s">
        <v>28</v>
      </c>
      <c r="B601" s="153"/>
      <c r="C601" s="153"/>
      <c r="D601" s="8" t="s">
        <v>29</v>
      </c>
      <c r="E601" s="28">
        <v>460715.48</v>
      </c>
      <c r="F601" s="28">
        <v>459878.87</v>
      </c>
      <c r="G601" s="9">
        <v>459529.93</v>
      </c>
      <c r="H601" s="55">
        <f t="shared" si="28"/>
        <v>99.92412349799851</v>
      </c>
    </row>
    <row r="602" spans="1:8" ht="17.25" customHeight="1">
      <c r="A602" s="153" t="s">
        <v>30</v>
      </c>
      <c r="B602" s="153"/>
      <c r="C602" s="153"/>
      <c r="D602" s="8" t="s">
        <v>31</v>
      </c>
      <c r="E602" s="28">
        <v>32959</v>
      </c>
      <c r="F602" s="28">
        <v>30665.31</v>
      </c>
      <c r="G602" s="9">
        <v>30665.31</v>
      </c>
      <c r="H602" s="55">
        <f t="shared" si="28"/>
        <v>100</v>
      </c>
    </row>
    <row r="603" spans="1:8" ht="15.75" customHeight="1">
      <c r="A603" s="153" t="s">
        <v>32</v>
      </c>
      <c r="B603" s="153"/>
      <c r="C603" s="153"/>
      <c r="D603" s="8" t="s">
        <v>33</v>
      </c>
      <c r="E603" s="28">
        <v>71957.89</v>
      </c>
      <c r="F603" s="28">
        <v>72734.54</v>
      </c>
      <c r="G603" s="9">
        <v>72663.99</v>
      </c>
      <c r="H603" s="55">
        <f t="shared" si="28"/>
        <v>99.90300344238103</v>
      </c>
    </row>
    <row r="604" spans="1:8" ht="15" customHeight="1">
      <c r="A604" s="153" t="s">
        <v>34</v>
      </c>
      <c r="B604" s="153"/>
      <c r="C604" s="153"/>
      <c r="D604" s="8" t="s">
        <v>35</v>
      </c>
      <c r="E604" s="28">
        <v>11513.04</v>
      </c>
      <c r="F604" s="28">
        <v>11573.39</v>
      </c>
      <c r="G604" s="9">
        <v>11548.66</v>
      </c>
      <c r="H604" s="55">
        <f t="shared" si="28"/>
        <v>99.78632017066738</v>
      </c>
    </row>
    <row r="605" spans="1:8" ht="15" customHeight="1">
      <c r="A605" s="146" t="s">
        <v>36</v>
      </c>
      <c r="B605" s="147"/>
      <c r="C605" s="148"/>
      <c r="D605" s="8" t="s">
        <v>37</v>
      </c>
      <c r="E605" s="28"/>
      <c r="F605" s="28">
        <v>3100</v>
      </c>
      <c r="G605" s="9">
        <v>3100</v>
      </c>
      <c r="H605" s="55">
        <f t="shared" si="28"/>
        <v>100</v>
      </c>
    </row>
    <row r="606" spans="1:8" ht="15.75" customHeight="1">
      <c r="A606" s="153" t="s">
        <v>38</v>
      </c>
      <c r="B606" s="153"/>
      <c r="C606" s="153"/>
      <c r="D606" s="8" t="s">
        <v>39</v>
      </c>
      <c r="E606" s="28">
        <v>9363.9</v>
      </c>
      <c r="F606" s="28">
        <v>28044.9</v>
      </c>
      <c r="G606" s="9">
        <v>28037.87</v>
      </c>
      <c r="H606" s="55">
        <f t="shared" si="28"/>
        <v>99.9749330537816</v>
      </c>
    </row>
    <row r="607" spans="1:8" ht="15" customHeight="1">
      <c r="A607" s="153" t="s">
        <v>123</v>
      </c>
      <c r="B607" s="153"/>
      <c r="C607" s="153"/>
      <c r="D607" s="8" t="s">
        <v>124</v>
      </c>
      <c r="E607" s="28">
        <v>2100</v>
      </c>
      <c r="F607" s="28">
        <v>2100</v>
      </c>
      <c r="G607" s="9">
        <v>2091.98</v>
      </c>
      <c r="H607" s="55">
        <f t="shared" si="28"/>
        <v>99.61809523809524</v>
      </c>
    </row>
    <row r="608" spans="1:8" ht="15" customHeight="1">
      <c r="A608" s="153" t="s">
        <v>40</v>
      </c>
      <c r="B608" s="153"/>
      <c r="C608" s="153"/>
      <c r="D608" s="8" t="s">
        <v>41</v>
      </c>
      <c r="E608" s="28">
        <v>41282</v>
      </c>
      <c r="F608" s="28">
        <v>46164.94</v>
      </c>
      <c r="G608" s="9">
        <v>33135.54</v>
      </c>
      <c r="H608" s="55">
        <f t="shared" si="28"/>
        <v>71.77641734181826</v>
      </c>
    </row>
    <row r="609" spans="1:8" ht="15" customHeight="1">
      <c r="A609" s="153" t="s">
        <v>42</v>
      </c>
      <c r="B609" s="153"/>
      <c r="C609" s="153"/>
      <c r="D609" s="8" t="s">
        <v>43</v>
      </c>
      <c r="E609" s="28">
        <v>2145</v>
      </c>
      <c r="F609" s="28">
        <v>82145</v>
      </c>
      <c r="G609" s="9">
        <v>82143.64</v>
      </c>
      <c r="H609" s="55">
        <f t="shared" si="28"/>
        <v>99.99834439101588</v>
      </c>
    </row>
    <row r="610" spans="1:8" ht="15" customHeight="1">
      <c r="A610" s="146" t="s">
        <v>106</v>
      </c>
      <c r="B610" s="147"/>
      <c r="C610" s="148"/>
      <c r="D610" s="8" t="s">
        <v>107</v>
      </c>
      <c r="E610" s="28">
        <v>667</v>
      </c>
      <c r="F610" s="28">
        <v>300</v>
      </c>
      <c r="G610" s="9">
        <v>300</v>
      </c>
      <c r="H610" s="55">
        <f t="shared" si="28"/>
        <v>100</v>
      </c>
    </row>
    <row r="611" spans="1:8" ht="13.5" customHeight="1">
      <c r="A611" s="153" t="s">
        <v>12</v>
      </c>
      <c r="B611" s="153"/>
      <c r="C611" s="153"/>
      <c r="D611" s="8" t="s">
        <v>13</v>
      </c>
      <c r="E611" s="28">
        <v>7239</v>
      </c>
      <c r="F611" s="28">
        <v>14749.69</v>
      </c>
      <c r="G611" s="9">
        <v>14706.18</v>
      </c>
      <c r="H611" s="55">
        <f t="shared" si="28"/>
        <v>99.70501074937846</v>
      </c>
    </row>
    <row r="612" spans="1:8" ht="15" customHeight="1">
      <c r="A612" s="153" t="s">
        <v>251</v>
      </c>
      <c r="B612" s="153"/>
      <c r="C612" s="153"/>
      <c r="D612" s="8" t="s">
        <v>45</v>
      </c>
      <c r="E612" s="28">
        <v>709</v>
      </c>
      <c r="F612" s="28">
        <v>659</v>
      </c>
      <c r="G612" s="9">
        <v>658.8</v>
      </c>
      <c r="H612" s="55">
        <f t="shared" si="28"/>
        <v>99.96965098634294</v>
      </c>
    </row>
    <row r="613" spans="1:8" ht="27.75" customHeight="1">
      <c r="A613" s="178" t="s">
        <v>46</v>
      </c>
      <c r="B613" s="178"/>
      <c r="C613" s="178"/>
      <c r="D613" s="8" t="s">
        <v>47</v>
      </c>
      <c r="E613" s="28">
        <v>1392</v>
      </c>
      <c r="F613" s="28">
        <v>1392</v>
      </c>
      <c r="G613" s="9">
        <v>1207.63</v>
      </c>
      <c r="H613" s="55">
        <f t="shared" si="28"/>
        <v>86.7550287356322</v>
      </c>
    </row>
    <row r="614" spans="1:8" ht="26.25" customHeight="1">
      <c r="A614" s="178" t="s">
        <v>48</v>
      </c>
      <c r="B614" s="178"/>
      <c r="C614" s="178"/>
      <c r="D614" s="8" t="s">
        <v>49</v>
      </c>
      <c r="E614" s="28">
        <v>1451</v>
      </c>
      <c r="F614" s="28">
        <v>1451</v>
      </c>
      <c r="G614" s="9">
        <v>1353.1</v>
      </c>
      <c r="H614" s="55">
        <f t="shared" si="28"/>
        <v>93.25292901447277</v>
      </c>
    </row>
    <row r="615" spans="1:8" ht="17.25" customHeight="1">
      <c r="A615" s="153" t="s">
        <v>50</v>
      </c>
      <c r="B615" s="153"/>
      <c r="C615" s="153"/>
      <c r="D615" s="8" t="s">
        <v>51</v>
      </c>
      <c r="E615" s="28">
        <v>1944</v>
      </c>
      <c r="F615" s="28">
        <v>1944</v>
      </c>
      <c r="G615" s="9">
        <v>1693.2</v>
      </c>
      <c r="H615" s="55">
        <f t="shared" si="28"/>
        <v>87.09876543209877</v>
      </c>
    </row>
    <row r="616" spans="1:8" ht="16.5" customHeight="1">
      <c r="A616" s="153" t="s">
        <v>52</v>
      </c>
      <c r="B616" s="153"/>
      <c r="C616" s="153"/>
      <c r="D616" s="8" t="s">
        <v>53</v>
      </c>
      <c r="E616" s="28">
        <v>228</v>
      </c>
      <c r="F616" s="28">
        <v>228</v>
      </c>
      <c r="G616" s="9">
        <v>144.47</v>
      </c>
      <c r="H616" s="55">
        <f t="shared" si="28"/>
        <v>63.364035087719294</v>
      </c>
    </row>
    <row r="617" spans="1:8" ht="15" customHeight="1">
      <c r="A617" s="153" t="s">
        <v>54</v>
      </c>
      <c r="B617" s="153"/>
      <c r="C617" s="153"/>
      <c r="D617" s="8" t="s">
        <v>55</v>
      </c>
      <c r="E617" s="28">
        <v>32994.8</v>
      </c>
      <c r="F617" s="28">
        <v>33747.4</v>
      </c>
      <c r="G617" s="9">
        <v>33747.4</v>
      </c>
      <c r="H617" s="55">
        <f t="shared" si="28"/>
        <v>100</v>
      </c>
    </row>
    <row r="618" spans="1:8" ht="29.25" customHeight="1">
      <c r="A618" s="158" t="s">
        <v>63</v>
      </c>
      <c r="B618" s="158"/>
      <c r="C618" s="158"/>
      <c r="D618" s="8" t="s">
        <v>64</v>
      </c>
      <c r="E618" s="28">
        <v>1287</v>
      </c>
      <c r="F618" s="9">
        <v>687</v>
      </c>
      <c r="G618" s="9">
        <v>687</v>
      </c>
      <c r="H618" s="55">
        <f t="shared" si="28"/>
        <v>100</v>
      </c>
    </row>
    <row r="619" spans="1:8" ht="20.25" customHeight="1">
      <c r="A619" s="158" t="s">
        <v>65</v>
      </c>
      <c r="B619" s="158"/>
      <c r="C619" s="158"/>
      <c r="D619" s="8" t="s">
        <v>66</v>
      </c>
      <c r="E619" s="28">
        <v>2007</v>
      </c>
      <c r="F619" s="28">
        <v>1207</v>
      </c>
      <c r="G619" s="9">
        <v>1207</v>
      </c>
      <c r="H619" s="55">
        <f t="shared" si="28"/>
        <v>100</v>
      </c>
    </row>
    <row r="620" spans="1:8" ht="20.25" customHeight="1">
      <c r="A620" s="184" t="s">
        <v>211</v>
      </c>
      <c r="B620" s="184"/>
      <c r="C620" s="35" t="s">
        <v>212</v>
      </c>
      <c r="D620" s="80"/>
      <c r="E620" s="26">
        <f>SUM(E621:E641)</f>
        <v>801757.61</v>
      </c>
      <c r="F620" s="26">
        <f>SUM(F621:F641)</f>
        <v>857391.78</v>
      </c>
      <c r="G620" s="26">
        <f>SUM(G621:G641)</f>
        <v>856947.8999999999</v>
      </c>
      <c r="H620" s="66">
        <f>G620/F620*100</f>
        <v>99.94822903480599</v>
      </c>
    </row>
    <row r="621" spans="1:8" ht="17.25" customHeight="1">
      <c r="A621" s="153" t="s">
        <v>26</v>
      </c>
      <c r="B621" s="153"/>
      <c r="C621" s="153"/>
      <c r="D621" s="8" t="s">
        <v>27</v>
      </c>
      <c r="E621" s="28">
        <v>1192</v>
      </c>
      <c r="F621" s="28">
        <v>1192</v>
      </c>
      <c r="G621" s="9">
        <v>1191.13</v>
      </c>
      <c r="H621" s="55">
        <f aca="true" t="shared" si="29" ref="H621:H641">G621/F621*100</f>
        <v>99.9270134228188</v>
      </c>
    </row>
    <row r="622" spans="1:8" ht="17.25" customHeight="1">
      <c r="A622" s="153" t="s">
        <v>28</v>
      </c>
      <c r="B622" s="153"/>
      <c r="C622" s="153"/>
      <c r="D622" s="8" t="s">
        <v>29</v>
      </c>
      <c r="E622" s="28">
        <v>451036.03</v>
      </c>
      <c r="F622" s="28">
        <v>470069.62</v>
      </c>
      <c r="G622" s="9">
        <v>469851.48</v>
      </c>
      <c r="H622" s="55">
        <f t="shared" si="29"/>
        <v>99.95359410803871</v>
      </c>
    </row>
    <row r="623" spans="1:8" ht="18.75" customHeight="1">
      <c r="A623" s="153" t="s">
        <v>30</v>
      </c>
      <c r="B623" s="153"/>
      <c r="C623" s="153"/>
      <c r="D623" s="8" t="s">
        <v>31</v>
      </c>
      <c r="E623" s="28">
        <v>33540</v>
      </c>
      <c r="F623" s="28">
        <v>32686.41</v>
      </c>
      <c r="G623" s="9">
        <v>32686.41</v>
      </c>
      <c r="H623" s="55">
        <f t="shared" si="29"/>
        <v>100</v>
      </c>
    </row>
    <row r="624" spans="1:8" ht="18.75" customHeight="1">
      <c r="A624" s="153" t="s">
        <v>32</v>
      </c>
      <c r="B624" s="153"/>
      <c r="C624" s="153"/>
      <c r="D624" s="8" t="s">
        <v>33</v>
      </c>
      <c r="E624" s="28">
        <v>69332.11</v>
      </c>
      <c r="F624" s="28">
        <v>74822.11</v>
      </c>
      <c r="G624" s="9">
        <v>74741.92</v>
      </c>
      <c r="H624" s="55">
        <f t="shared" si="29"/>
        <v>99.89282579708056</v>
      </c>
    </row>
    <row r="625" spans="1:8" ht="17.25" customHeight="1">
      <c r="A625" s="153" t="s">
        <v>34</v>
      </c>
      <c r="B625" s="153"/>
      <c r="C625" s="153"/>
      <c r="D625" s="8" t="s">
        <v>35</v>
      </c>
      <c r="E625" s="28">
        <v>11300.47</v>
      </c>
      <c r="F625" s="28">
        <v>11519.47</v>
      </c>
      <c r="G625" s="9">
        <v>11492.75</v>
      </c>
      <c r="H625" s="55">
        <f t="shared" si="29"/>
        <v>99.76804488400943</v>
      </c>
    </row>
    <row r="626" spans="1:8" ht="18" customHeight="1">
      <c r="A626" s="153" t="s">
        <v>38</v>
      </c>
      <c r="B626" s="153"/>
      <c r="C626" s="153"/>
      <c r="D626" s="8" t="s">
        <v>39</v>
      </c>
      <c r="E626" s="28">
        <v>39599</v>
      </c>
      <c r="F626" s="28">
        <v>67918</v>
      </c>
      <c r="G626" s="9">
        <v>67910.31</v>
      </c>
      <c r="H626" s="55">
        <f t="shared" si="29"/>
        <v>99.98867752289526</v>
      </c>
    </row>
    <row r="627" spans="1:8" ht="16.5" customHeight="1">
      <c r="A627" s="153" t="s">
        <v>255</v>
      </c>
      <c r="B627" s="153"/>
      <c r="C627" s="153"/>
      <c r="D627" s="8" t="s">
        <v>122</v>
      </c>
      <c r="E627" s="28">
        <v>400</v>
      </c>
      <c r="F627" s="28">
        <v>400</v>
      </c>
      <c r="G627" s="9">
        <v>400</v>
      </c>
      <c r="H627" s="55">
        <f t="shared" si="29"/>
        <v>100</v>
      </c>
    </row>
    <row r="628" spans="1:8" ht="17.25" customHeight="1">
      <c r="A628" s="153" t="s">
        <v>123</v>
      </c>
      <c r="B628" s="153"/>
      <c r="C628" s="153"/>
      <c r="D628" s="8" t="s">
        <v>124</v>
      </c>
      <c r="E628" s="28">
        <v>2243</v>
      </c>
      <c r="F628" s="28">
        <v>2243</v>
      </c>
      <c r="G628" s="9">
        <v>2234.4</v>
      </c>
      <c r="H628" s="55">
        <f t="shared" si="29"/>
        <v>99.61658493089612</v>
      </c>
    </row>
    <row r="629" spans="1:8" ht="18" customHeight="1">
      <c r="A629" s="153" t="s">
        <v>40</v>
      </c>
      <c r="B629" s="153"/>
      <c r="C629" s="153"/>
      <c r="D629" s="8" t="s">
        <v>41</v>
      </c>
      <c r="E629" s="28">
        <v>131422</v>
      </c>
      <c r="F629" s="28">
        <v>131422</v>
      </c>
      <c r="G629" s="9">
        <v>131407.08</v>
      </c>
      <c r="H629" s="55">
        <f t="shared" si="29"/>
        <v>99.98864725844987</v>
      </c>
    </row>
    <row r="630" spans="1:8" ht="16.5" customHeight="1">
      <c r="A630" s="153" t="s">
        <v>42</v>
      </c>
      <c r="B630" s="153"/>
      <c r="C630" s="153"/>
      <c r="D630" s="8" t="s">
        <v>43</v>
      </c>
      <c r="E630" s="28">
        <v>20639</v>
      </c>
      <c r="F630" s="28">
        <v>20588</v>
      </c>
      <c r="G630" s="9">
        <v>20587.85</v>
      </c>
      <c r="H630" s="55">
        <f t="shared" si="29"/>
        <v>99.9992714202448</v>
      </c>
    </row>
    <row r="631" spans="1:8" ht="16.5" customHeight="1">
      <c r="A631" s="153" t="s">
        <v>106</v>
      </c>
      <c r="B631" s="153"/>
      <c r="C631" s="153"/>
      <c r="D631" s="8" t="s">
        <v>107</v>
      </c>
      <c r="E631" s="28">
        <v>1126</v>
      </c>
      <c r="F631" s="28">
        <v>1126</v>
      </c>
      <c r="G631" s="9">
        <v>1126</v>
      </c>
      <c r="H631" s="55">
        <f t="shared" si="29"/>
        <v>100</v>
      </c>
    </row>
    <row r="632" spans="1:8" ht="17.25" customHeight="1">
      <c r="A632" s="153" t="s">
        <v>12</v>
      </c>
      <c r="B632" s="153"/>
      <c r="C632" s="153"/>
      <c r="D632" s="8" t="s">
        <v>13</v>
      </c>
      <c r="E632" s="28">
        <v>7149</v>
      </c>
      <c r="F632" s="28">
        <v>10668.5</v>
      </c>
      <c r="G632" s="9">
        <v>10661.55</v>
      </c>
      <c r="H632" s="55">
        <f t="shared" si="29"/>
        <v>99.93485494680601</v>
      </c>
    </row>
    <row r="633" spans="1:8" ht="16.5" customHeight="1">
      <c r="A633" s="153" t="s">
        <v>251</v>
      </c>
      <c r="B633" s="153"/>
      <c r="C633" s="153"/>
      <c r="D633" s="8" t="s">
        <v>45</v>
      </c>
      <c r="E633" s="28">
        <v>1300</v>
      </c>
      <c r="F633" s="28">
        <v>1235</v>
      </c>
      <c r="G633" s="9">
        <v>1234.26</v>
      </c>
      <c r="H633" s="55">
        <f t="shared" si="29"/>
        <v>99.94008097165991</v>
      </c>
    </row>
    <row r="634" spans="1:8" ht="26.25" customHeight="1">
      <c r="A634" s="178" t="s">
        <v>46</v>
      </c>
      <c r="B634" s="178"/>
      <c r="C634" s="178"/>
      <c r="D634" s="8" t="s">
        <v>47</v>
      </c>
      <c r="E634" s="28">
        <v>1000</v>
      </c>
      <c r="F634" s="28">
        <v>470</v>
      </c>
      <c r="G634" s="9">
        <v>431.32</v>
      </c>
      <c r="H634" s="55">
        <f t="shared" si="29"/>
        <v>91.77021276595745</v>
      </c>
    </row>
    <row r="635" spans="1:8" ht="27.75" customHeight="1">
      <c r="A635" s="178" t="s">
        <v>48</v>
      </c>
      <c r="B635" s="178"/>
      <c r="C635" s="178"/>
      <c r="D635" s="8" t="s">
        <v>49</v>
      </c>
      <c r="E635" s="28">
        <v>2662</v>
      </c>
      <c r="F635" s="28">
        <v>2512</v>
      </c>
      <c r="G635" s="9">
        <v>2480.07</v>
      </c>
      <c r="H635" s="55">
        <f t="shared" si="29"/>
        <v>98.72890127388536</v>
      </c>
    </row>
    <row r="636" spans="1:8" ht="17.25" customHeight="1">
      <c r="A636" s="153" t="s">
        <v>50</v>
      </c>
      <c r="B636" s="153"/>
      <c r="C636" s="153"/>
      <c r="D636" s="8" t="s">
        <v>51</v>
      </c>
      <c r="E636" s="28">
        <v>99</v>
      </c>
      <c r="F636" s="28"/>
      <c r="G636" s="9"/>
      <c r="H636" s="55"/>
    </row>
    <row r="637" spans="1:8" ht="16.5" customHeight="1">
      <c r="A637" s="153" t="s">
        <v>52</v>
      </c>
      <c r="B637" s="153"/>
      <c r="C637" s="153"/>
      <c r="D637" s="8" t="s">
        <v>53</v>
      </c>
      <c r="E637" s="28">
        <v>1672</v>
      </c>
      <c r="F637" s="28">
        <v>1548</v>
      </c>
      <c r="G637" s="9">
        <v>1547.9</v>
      </c>
      <c r="H637" s="55">
        <f t="shared" si="29"/>
        <v>99.9935400516796</v>
      </c>
    </row>
    <row r="638" spans="1:8" ht="16.5" customHeight="1">
      <c r="A638" s="153" t="s">
        <v>54</v>
      </c>
      <c r="B638" s="153"/>
      <c r="C638" s="153"/>
      <c r="D638" s="8" t="s">
        <v>55</v>
      </c>
      <c r="E638" s="28">
        <v>24262</v>
      </c>
      <c r="F638" s="28">
        <v>25187.67</v>
      </c>
      <c r="G638" s="9">
        <v>25187.67</v>
      </c>
      <c r="H638" s="55">
        <f t="shared" si="29"/>
        <v>100</v>
      </c>
    </row>
    <row r="639" spans="1:8" ht="29.25" customHeight="1">
      <c r="A639" s="161" t="s">
        <v>61</v>
      </c>
      <c r="B639" s="161"/>
      <c r="C639" s="161"/>
      <c r="D639" s="8" t="s">
        <v>62</v>
      </c>
      <c r="E639" s="28">
        <v>103</v>
      </c>
      <c r="F639" s="28">
        <v>103</v>
      </c>
      <c r="G639" s="9">
        <v>100</v>
      </c>
      <c r="H639" s="55">
        <f t="shared" si="29"/>
        <v>97.0873786407767</v>
      </c>
    </row>
    <row r="640" spans="1:8" ht="27.75" customHeight="1">
      <c r="A640" s="158" t="s">
        <v>63</v>
      </c>
      <c r="B640" s="158"/>
      <c r="C640" s="158"/>
      <c r="D640" s="8" t="s">
        <v>64</v>
      </c>
      <c r="E640" s="28">
        <v>210</v>
      </c>
      <c r="F640" s="28">
        <v>210</v>
      </c>
      <c r="G640" s="9">
        <v>205.85</v>
      </c>
      <c r="H640" s="55">
        <f t="shared" si="29"/>
        <v>98.02380952380952</v>
      </c>
    </row>
    <row r="641" spans="1:8" ht="18" customHeight="1">
      <c r="A641" s="158" t="s">
        <v>65</v>
      </c>
      <c r="B641" s="158"/>
      <c r="C641" s="158"/>
      <c r="D641" s="8" t="s">
        <v>66</v>
      </c>
      <c r="E641" s="28">
        <v>1471</v>
      </c>
      <c r="F641" s="28">
        <v>1471</v>
      </c>
      <c r="G641" s="9">
        <v>1469.95</v>
      </c>
      <c r="H641" s="55">
        <f t="shared" si="29"/>
        <v>99.92861998640382</v>
      </c>
    </row>
    <row r="642" spans="1:8" ht="21" customHeight="1">
      <c r="A642" s="184" t="s">
        <v>213</v>
      </c>
      <c r="B642" s="184"/>
      <c r="C642" s="35" t="s">
        <v>214</v>
      </c>
      <c r="D642" s="35"/>
      <c r="E642" s="26">
        <f>SUM(E645:E648)</f>
        <v>12685.7</v>
      </c>
      <c r="F642" s="26">
        <f>SUM(F643:F648)</f>
        <v>17827.14</v>
      </c>
      <c r="G642" s="26">
        <f>SUM(G643:G648)</f>
        <v>16283.24</v>
      </c>
      <c r="H642" s="66">
        <f aca="true" t="shared" si="30" ref="H642:H648">G642/F642*100</f>
        <v>91.33960915772245</v>
      </c>
    </row>
    <row r="643" spans="1:8" ht="29.25" customHeight="1">
      <c r="A643" s="139" t="s">
        <v>325</v>
      </c>
      <c r="B643" s="149"/>
      <c r="C643" s="150"/>
      <c r="D643" s="39" t="s">
        <v>323</v>
      </c>
      <c r="E643" s="26"/>
      <c r="F643" s="59">
        <v>2282.69</v>
      </c>
      <c r="G643" s="59">
        <v>2282.69</v>
      </c>
      <c r="H643" s="132">
        <f t="shared" si="30"/>
        <v>100</v>
      </c>
    </row>
    <row r="644" spans="1:8" ht="32.25" customHeight="1">
      <c r="A644" s="139" t="s">
        <v>325</v>
      </c>
      <c r="B644" s="149"/>
      <c r="C644" s="150"/>
      <c r="D644" s="39" t="s">
        <v>324</v>
      </c>
      <c r="E644" s="26"/>
      <c r="F644" s="59">
        <v>1071.75</v>
      </c>
      <c r="G644" s="59">
        <v>1071.75</v>
      </c>
      <c r="H644" s="132">
        <f t="shared" si="30"/>
        <v>100</v>
      </c>
    </row>
    <row r="645" spans="1:8" ht="17.25" customHeight="1">
      <c r="A645" s="202" t="s">
        <v>215</v>
      </c>
      <c r="B645" s="202"/>
      <c r="C645" s="202"/>
      <c r="D645" s="23" t="s">
        <v>216</v>
      </c>
      <c r="E645" s="37">
        <v>12685.7</v>
      </c>
      <c r="F645" s="37">
        <v>12685.7</v>
      </c>
      <c r="G645" s="64">
        <v>11290</v>
      </c>
      <c r="H645" s="55">
        <f t="shared" si="30"/>
        <v>88.99784797054951</v>
      </c>
    </row>
    <row r="646" spans="1:8" ht="28.5" customHeight="1">
      <c r="A646" s="136" t="s">
        <v>328</v>
      </c>
      <c r="B646" s="137"/>
      <c r="C646" s="138"/>
      <c r="D646" s="23" t="s">
        <v>326</v>
      </c>
      <c r="E646" s="37"/>
      <c r="F646" s="37">
        <v>1012</v>
      </c>
      <c r="G646" s="64">
        <v>1012</v>
      </c>
      <c r="H646" s="55">
        <f t="shared" si="30"/>
        <v>100</v>
      </c>
    </row>
    <row r="647" spans="1:8" ht="28.5" customHeight="1">
      <c r="A647" s="136" t="s">
        <v>328</v>
      </c>
      <c r="B647" s="137"/>
      <c r="C647" s="138"/>
      <c r="D647" s="23" t="s">
        <v>327</v>
      </c>
      <c r="E647" s="37"/>
      <c r="F647" s="37">
        <v>475</v>
      </c>
      <c r="G647" s="64">
        <v>475</v>
      </c>
      <c r="H647" s="55">
        <f t="shared" si="30"/>
        <v>100</v>
      </c>
    </row>
    <row r="648" spans="1:8" ht="18" customHeight="1">
      <c r="A648" s="167" t="s">
        <v>80</v>
      </c>
      <c r="B648" s="168"/>
      <c r="C648" s="169"/>
      <c r="D648" s="8" t="s">
        <v>81</v>
      </c>
      <c r="E648" s="37"/>
      <c r="F648" s="44">
        <v>300</v>
      </c>
      <c r="G648" s="9">
        <v>151.8</v>
      </c>
      <c r="H648" s="55">
        <f t="shared" si="30"/>
        <v>50.6</v>
      </c>
    </row>
    <row r="649" spans="1:8" ht="19.5" customHeight="1">
      <c r="A649" s="201" t="s">
        <v>152</v>
      </c>
      <c r="B649" s="201"/>
      <c r="C649" s="10" t="s">
        <v>217</v>
      </c>
      <c r="D649" s="15"/>
      <c r="E649" s="31">
        <f>SUM(E650)</f>
        <v>4946</v>
      </c>
      <c r="F649" s="31">
        <f>SUM(F650)</f>
        <v>4946</v>
      </c>
      <c r="G649" s="31">
        <f>SUM(G650)</f>
        <v>4946</v>
      </c>
      <c r="H649" s="57">
        <f aca="true" t="shared" si="31" ref="H649:H662">G649/F649*100</f>
        <v>100</v>
      </c>
    </row>
    <row r="650" spans="1:8" ht="18.75" customHeight="1">
      <c r="A650" s="175" t="s">
        <v>218</v>
      </c>
      <c r="B650" s="175"/>
      <c r="C650" s="175"/>
      <c r="D650" s="8" t="s">
        <v>55</v>
      </c>
      <c r="E650" s="37">
        <v>4946</v>
      </c>
      <c r="F650" s="37">
        <v>4946</v>
      </c>
      <c r="G650" s="9">
        <v>4946</v>
      </c>
      <c r="H650" s="55">
        <f t="shared" si="31"/>
        <v>100</v>
      </c>
    </row>
    <row r="651" spans="1:8" ht="37.5" customHeight="1">
      <c r="A651" s="32" t="s">
        <v>219</v>
      </c>
      <c r="B651" s="6" t="s">
        <v>220</v>
      </c>
      <c r="C651" s="19"/>
      <c r="D651" s="6"/>
      <c r="E651" s="33">
        <f>+E652+E655+E657</f>
        <v>44500</v>
      </c>
      <c r="F651" s="33">
        <f>+F652+F655+F657</f>
        <v>50273</v>
      </c>
      <c r="G651" s="33">
        <f>+G652+G655+G657</f>
        <v>50246.91</v>
      </c>
      <c r="H651" s="72">
        <f t="shared" si="31"/>
        <v>99.94810335567801</v>
      </c>
    </row>
    <row r="652" spans="1:8" ht="21.75" customHeight="1">
      <c r="A652" s="176" t="s">
        <v>225</v>
      </c>
      <c r="B652" s="176"/>
      <c r="C652" s="35" t="s">
        <v>226</v>
      </c>
      <c r="D652" s="63"/>
      <c r="E652" s="24">
        <f>SUM(E653:E654)</f>
        <v>6500</v>
      </c>
      <c r="F652" s="24">
        <f>SUM(F653:F654)</f>
        <v>13500</v>
      </c>
      <c r="G652" s="24">
        <f>SUM(G653:G654)</f>
        <v>13473.91</v>
      </c>
      <c r="H652" s="66">
        <f t="shared" si="31"/>
        <v>99.80674074074074</v>
      </c>
    </row>
    <row r="653" spans="1:8" ht="18" customHeight="1">
      <c r="A653" s="158" t="s">
        <v>38</v>
      </c>
      <c r="B653" s="158"/>
      <c r="C653" s="158"/>
      <c r="D653" s="16" t="s">
        <v>39</v>
      </c>
      <c r="E653" s="17">
        <v>5500</v>
      </c>
      <c r="F653" s="17">
        <v>3672.96</v>
      </c>
      <c r="G653" s="9">
        <v>3646.87</v>
      </c>
      <c r="H653" s="55">
        <f t="shared" si="31"/>
        <v>99.28967372364524</v>
      </c>
    </row>
    <row r="654" spans="1:8" ht="18" customHeight="1">
      <c r="A654" s="175" t="s">
        <v>12</v>
      </c>
      <c r="B654" s="175"/>
      <c r="C654" s="175"/>
      <c r="D654" s="8" t="s">
        <v>13</v>
      </c>
      <c r="E654" s="17">
        <v>1000</v>
      </c>
      <c r="F654" s="17">
        <v>9827.04</v>
      </c>
      <c r="G654" s="9">
        <v>9827.04</v>
      </c>
      <c r="H654" s="55">
        <f t="shared" si="31"/>
        <v>100</v>
      </c>
    </row>
    <row r="655" spans="1:8" ht="24.75" customHeight="1">
      <c r="A655" s="176" t="s">
        <v>221</v>
      </c>
      <c r="B655" s="176"/>
      <c r="C655" s="35" t="s">
        <v>222</v>
      </c>
      <c r="D655" s="63"/>
      <c r="E655" s="24">
        <f>SUM(E656)</f>
        <v>30000</v>
      </c>
      <c r="F655" s="24">
        <f>SUM(F656)</f>
        <v>28773</v>
      </c>
      <c r="G655" s="24">
        <f>SUM(G656)</f>
        <v>28773</v>
      </c>
      <c r="H655" s="66">
        <f t="shared" si="31"/>
        <v>100</v>
      </c>
    </row>
    <row r="656" spans="1:8" ht="27" customHeight="1">
      <c r="A656" s="158" t="s">
        <v>166</v>
      </c>
      <c r="B656" s="158"/>
      <c r="C656" s="158"/>
      <c r="D656" s="16" t="s">
        <v>167</v>
      </c>
      <c r="E656" s="17">
        <v>30000</v>
      </c>
      <c r="F656" s="18">
        <v>28773</v>
      </c>
      <c r="G656" s="9">
        <v>28773</v>
      </c>
      <c r="H656" s="55">
        <f t="shared" si="31"/>
        <v>100</v>
      </c>
    </row>
    <row r="657" spans="1:8" ht="18.75" customHeight="1">
      <c r="A657" s="176" t="s">
        <v>223</v>
      </c>
      <c r="B657" s="176"/>
      <c r="C657" s="35" t="s">
        <v>224</v>
      </c>
      <c r="D657" s="63"/>
      <c r="E657" s="24">
        <f>SUM(E658:E659)</f>
        <v>8000</v>
      </c>
      <c r="F657" s="24">
        <f>SUM(F658:F659)</f>
        <v>8000</v>
      </c>
      <c r="G657" s="24">
        <f>SUM(G658:G659)</f>
        <v>8000</v>
      </c>
      <c r="H657" s="66">
        <f t="shared" si="31"/>
        <v>100</v>
      </c>
    </row>
    <row r="658" spans="1:8" ht="17.25" customHeight="1">
      <c r="A658" s="158" t="s">
        <v>38</v>
      </c>
      <c r="B658" s="158"/>
      <c r="C658" s="158"/>
      <c r="D658" s="16" t="s">
        <v>39</v>
      </c>
      <c r="E658" s="18">
        <v>2500</v>
      </c>
      <c r="F658" s="18"/>
      <c r="G658" s="9">
        <v>0</v>
      </c>
      <c r="H658" s="55"/>
    </row>
    <row r="659" spans="1:8" ht="18" customHeight="1">
      <c r="A659" s="175" t="s">
        <v>12</v>
      </c>
      <c r="B659" s="175"/>
      <c r="C659" s="175"/>
      <c r="D659" s="8" t="s">
        <v>13</v>
      </c>
      <c r="E659" s="13">
        <v>5500</v>
      </c>
      <c r="F659" s="13">
        <v>8000</v>
      </c>
      <c r="G659" s="9">
        <v>8000</v>
      </c>
      <c r="H659" s="55">
        <f t="shared" si="31"/>
        <v>100</v>
      </c>
    </row>
    <row r="660" spans="1:8" ht="22.5" customHeight="1">
      <c r="A660" s="19" t="s">
        <v>227</v>
      </c>
      <c r="B660" s="6" t="s">
        <v>228</v>
      </c>
      <c r="C660" s="19"/>
      <c r="D660" s="6"/>
      <c r="E660" s="33">
        <f>E661+E684</f>
        <v>795008</v>
      </c>
      <c r="F660" s="33">
        <f>F661+F684</f>
        <v>830860.8999999999</v>
      </c>
      <c r="G660" s="33">
        <f>G661+G684</f>
        <v>823339.7</v>
      </c>
      <c r="H660" s="72">
        <f t="shared" si="31"/>
        <v>99.09477025576724</v>
      </c>
    </row>
    <row r="661" spans="1:8" ht="21.75" customHeight="1">
      <c r="A661" s="173" t="s">
        <v>229</v>
      </c>
      <c r="B661" s="173"/>
      <c r="C661" s="10" t="s">
        <v>230</v>
      </c>
      <c r="D661" s="6"/>
      <c r="E661" s="26">
        <f>SUM(E663:E682)</f>
        <v>747008</v>
      </c>
      <c r="F661" s="26">
        <f>SUM(F662:F683)</f>
        <v>766233.8999999999</v>
      </c>
      <c r="G661" s="26">
        <f>SUM(G662:G683)</f>
        <v>766233.8999999999</v>
      </c>
      <c r="H661" s="66">
        <f t="shared" si="31"/>
        <v>100</v>
      </c>
    </row>
    <row r="662" spans="1:8" ht="21.75" customHeight="1">
      <c r="A662" s="139" t="s">
        <v>26</v>
      </c>
      <c r="B662" s="140"/>
      <c r="C662" s="141"/>
      <c r="D662" s="134" t="s">
        <v>27</v>
      </c>
      <c r="E662" s="26"/>
      <c r="F662" s="53">
        <v>1176</v>
      </c>
      <c r="G662" s="53">
        <v>1176</v>
      </c>
      <c r="H662" s="133">
        <f t="shared" si="31"/>
        <v>100</v>
      </c>
    </row>
    <row r="663" spans="1:8" ht="18" customHeight="1">
      <c r="A663" s="175" t="s">
        <v>28</v>
      </c>
      <c r="B663" s="175"/>
      <c r="C663" s="175"/>
      <c r="D663" s="8" t="s">
        <v>29</v>
      </c>
      <c r="E663" s="13">
        <v>305682</v>
      </c>
      <c r="F663" s="27">
        <v>314782</v>
      </c>
      <c r="G663" s="62">
        <v>314782</v>
      </c>
      <c r="H663" s="55">
        <f aca="true" t="shared" si="32" ref="H663:H683">G663/F663*100</f>
        <v>100</v>
      </c>
    </row>
    <row r="664" spans="1:8" ht="16.5" customHeight="1">
      <c r="A664" s="175" t="s">
        <v>30</v>
      </c>
      <c r="B664" s="175"/>
      <c r="C664" s="175"/>
      <c r="D664" s="8" t="s">
        <v>31</v>
      </c>
      <c r="E664" s="27">
        <v>23396</v>
      </c>
      <c r="F664" s="27">
        <v>22872.24</v>
      </c>
      <c r="G664" s="62">
        <v>22872.24</v>
      </c>
      <c r="H664" s="55">
        <f t="shared" si="32"/>
        <v>100</v>
      </c>
    </row>
    <row r="665" spans="1:8" ht="17.25" customHeight="1">
      <c r="A665" s="175" t="s">
        <v>98</v>
      </c>
      <c r="B665" s="175"/>
      <c r="C665" s="175"/>
      <c r="D665" s="8" t="s">
        <v>33</v>
      </c>
      <c r="E665" s="27">
        <v>50810</v>
      </c>
      <c r="F665" s="27">
        <v>50810</v>
      </c>
      <c r="G665" s="62">
        <v>50810</v>
      </c>
      <c r="H665" s="55">
        <f t="shared" si="32"/>
        <v>100</v>
      </c>
    </row>
    <row r="666" spans="1:8" ht="17.25" customHeight="1">
      <c r="A666" s="175" t="s">
        <v>34</v>
      </c>
      <c r="B666" s="175"/>
      <c r="C666" s="175"/>
      <c r="D666" s="8" t="s">
        <v>35</v>
      </c>
      <c r="E666" s="27">
        <v>8009</v>
      </c>
      <c r="F666" s="27">
        <v>8009</v>
      </c>
      <c r="G666" s="62">
        <v>8009</v>
      </c>
      <c r="H666" s="55">
        <f t="shared" si="32"/>
        <v>100</v>
      </c>
    </row>
    <row r="667" spans="1:8" ht="17.25" customHeight="1">
      <c r="A667" s="153" t="s">
        <v>142</v>
      </c>
      <c r="B667" s="153"/>
      <c r="C667" s="153"/>
      <c r="D667" s="8" t="s">
        <v>37</v>
      </c>
      <c r="E667" s="27">
        <v>13000</v>
      </c>
      <c r="F667" s="27">
        <v>13000</v>
      </c>
      <c r="G667" s="62">
        <v>13000</v>
      </c>
      <c r="H667" s="55">
        <f t="shared" si="32"/>
        <v>100</v>
      </c>
    </row>
    <row r="668" spans="1:8" ht="19.5" customHeight="1">
      <c r="A668" s="175" t="s">
        <v>38</v>
      </c>
      <c r="B668" s="175"/>
      <c r="C668" s="175"/>
      <c r="D668" s="8" t="s">
        <v>39</v>
      </c>
      <c r="E668" s="27">
        <v>37010</v>
      </c>
      <c r="F668" s="27">
        <v>60736.6</v>
      </c>
      <c r="G668" s="62">
        <v>60736.6</v>
      </c>
      <c r="H668" s="55">
        <f t="shared" si="32"/>
        <v>100</v>
      </c>
    </row>
    <row r="669" spans="1:8" ht="19.5" customHeight="1">
      <c r="A669" s="170" t="s">
        <v>121</v>
      </c>
      <c r="B669" s="171"/>
      <c r="C669" s="172"/>
      <c r="D669" s="8" t="s">
        <v>136</v>
      </c>
      <c r="E669" s="27">
        <v>10850</v>
      </c>
      <c r="F669" s="27">
        <v>5796.96</v>
      </c>
      <c r="G669" s="62">
        <v>5796.96</v>
      </c>
      <c r="H669" s="55">
        <f t="shared" si="32"/>
        <v>100</v>
      </c>
    </row>
    <row r="670" spans="1:8" ht="19.5" customHeight="1">
      <c r="A670" s="170" t="s">
        <v>255</v>
      </c>
      <c r="B670" s="171"/>
      <c r="C670" s="172"/>
      <c r="D670" s="8" t="s">
        <v>122</v>
      </c>
      <c r="E670" s="27">
        <v>1000</v>
      </c>
      <c r="F670" s="27">
        <v>65.18</v>
      </c>
      <c r="G670" s="62">
        <v>65.18</v>
      </c>
      <c r="H670" s="55">
        <f t="shared" si="32"/>
        <v>100</v>
      </c>
    </row>
    <row r="671" spans="1:8" ht="18" customHeight="1">
      <c r="A671" s="175" t="s">
        <v>40</v>
      </c>
      <c r="B671" s="175"/>
      <c r="C671" s="175"/>
      <c r="D671" s="8" t="s">
        <v>41</v>
      </c>
      <c r="E671" s="27">
        <v>115567</v>
      </c>
      <c r="F671" s="27">
        <v>128547.73</v>
      </c>
      <c r="G671" s="62">
        <v>128547.73</v>
      </c>
      <c r="H671" s="55">
        <f t="shared" si="32"/>
        <v>100</v>
      </c>
    </row>
    <row r="672" spans="1:8" ht="15.75" customHeight="1">
      <c r="A672" s="175" t="s">
        <v>42</v>
      </c>
      <c r="B672" s="175"/>
      <c r="C672" s="175"/>
      <c r="D672" s="8" t="s">
        <v>43</v>
      </c>
      <c r="E672" s="27">
        <v>132674</v>
      </c>
      <c r="F672" s="27">
        <v>68345.5</v>
      </c>
      <c r="G672" s="62">
        <v>68345.5</v>
      </c>
      <c r="H672" s="55">
        <f t="shared" si="32"/>
        <v>100</v>
      </c>
    </row>
    <row r="673" spans="1:8" ht="18.75" customHeight="1">
      <c r="A673" s="175" t="s">
        <v>12</v>
      </c>
      <c r="B673" s="175"/>
      <c r="C673" s="175"/>
      <c r="D673" s="8" t="s">
        <v>13</v>
      </c>
      <c r="E673" s="27">
        <v>11790</v>
      </c>
      <c r="F673" s="27">
        <v>21884</v>
      </c>
      <c r="G673" s="62">
        <v>21884</v>
      </c>
      <c r="H673" s="55">
        <f t="shared" si="32"/>
        <v>100</v>
      </c>
    </row>
    <row r="674" spans="1:8" ht="18" customHeight="1">
      <c r="A674" s="153" t="s">
        <v>144</v>
      </c>
      <c r="B674" s="153"/>
      <c r="C674" s="153"/>
      <c r="D674" s="8" t="s">
        <v>45</v>
      </c>
      <c r="E674" s="27">
        <v>2896</v>
      </c>
      <c r="F674" s="27">
        <v>1981.26</v>
      </c>
      <c r="G674" s="62">
        <v>1981.26</v>
      </c>
      <c r="H674" s="55">
        <f t="shared" si="32"/>
        <v>100</v>
      </c>
    </row>
    <row r="675" spans="1:8" ht="28.5" customHeight="1">
      <c r="A675" s="178" t="s">
        <v>46</v>
      </c>
      <c r="B675" s="178"/>
      <c r="C675" s="178"/>
      <c r="D675" s="8" t="s">
        <v>47</v>
      </c>
      <c r="E675" s="27">
        <v>2099</v>
      </c>
      <c r="F675" s="27">
        <v>2099</v>
      </c>
      <c r="G675" s="62">
        <v>2099</v>
      </c>
      <c r="H675" s="55">
        <f t="shared" si="32"/>
        <v>100</v>
      </c>
    </row>
    <row r="676" spans="1:8" ht="31.5" customHeight="1">
      <c r="A676" s="178" t="s">
        <v>48</v>
      </c>
      <c r="B676" s="178"/>
      <c r="C676" s="178"/>
      <c r="D676" s="8" t="s">
        <v>49</v>
      </c>
      <c r="E676" s="27">
        <v>8750</v>
      </c>
      <c r="F676" s="27">
        <v>4250</v>
      </c>
      <c r="G676" s="62">
        <v>4250</v>
      </c>
      <c r="H676" s="55">
        <f t="shared" si="32"/>
        <v>100</v>
      </c>
    </row>
    <row r="677" spans="1:8" ht="16.5" customHeight="1">
      <c r="A677" s="200" t="s">
        <v>50</v>
      </c>
      <c r="B677" s="200"/>
      <c r="C677" s="200"/>
      <c r="D677" s="8" t="s">
        <v>51</v>
      </c>
      <c r="E677" s="27">
        <v>4289</v>
      </c>
      <c r="F677" s="27">
        <v>5527</v>
      </c>
      <c r="G677" s="62">
        <v>5527</v>
      </c>
      <c r="H677" s="55">
        <f t="shared" si="32"/>
        <v>100</v>
      </c>
    </row>
    <row r="678" spans="1:8" ht="19.5" customHeight="1">
      <c r="A678" s="175" t="s">
        <v>52</v>
      </c>
      <c r="B678" s="175"/>
      <c r="C678" s="175"/>
      <c r="D678" s="8" t="s">
        <v>53</v>
      </c>
      <c r="E678" s="27">
        <v>6000</v>
      </c>
      <c r="F678" s="27">
        <v>4094.47</v>
      </c>
      <c r="G678" s="62">
        <v>4094.47</v>
      </c>
      <c r="H678" s="55">
        <f t="shared" si="32"/>
        <v>100</v>
      </c>
    </row>
    <row r="679" spans="1:8" ht="17.25" customHeight="1">
      <c r="A679" s="175" t="s">
        <v>99</v>
      </c>
      <c r="B679" s="175"/>
      <c r="C679" s="175"/>
      <c r="D679" s="8" t="s">
        <v>55</v>
      </c>
      <c r="E679" s="27">
        <v>10834</v>
      </c>
      <c r="F679" s="27">
        <v>10834</v>
      </c>
      <c r="G679" s="62">
        <v>10834</v>
      </c>
      <c r="H679" s="55">
        <f t="shared" si="32"/>
        <v>100</v>
      </c>
    </row>
    <row r="680" spans="1:8" ht="17.25" customHeight="1">
      <c r="A680" s="170" t="s">
        <v>56</v>
      </c>
      <c r="B680" s="171"/>
      <c r="C680" s="172"/>
      <c r="D680" s="8" t="s">
        <v>57</v>
      </c>
      <c r="E680" s="27">
        <v>300</v>
      </c>
      <c r="F680" s="27">
        <v>272.4</v>
      </c>
      <c r="G680" s="62">
        <v>272.4</v>
      </c>
      <c r="H680" s="55">
        <f t="shared" si="32"/>
        <v>100</v>
      </c>
    </row>
    <row r="681" spans="1:8" ht="27" customHeight="1">
      <c r="A681" s="158" t="s">
        <v>63</v>
      </c>
      <c r="B681" s="158"/>
      <c r="C681" s="158"/>
      <c r="D681" s="8" t="s">
        <v>64</v>
      </c>
      <c r="E681" s="27">
        <v>1052</v>
      </c>
      <c r="F681" s="27">
        <v>1052</v>
      </c>
      <c r="G681" s="62">
        <v>1052</v>
      </c>
      <c r="H681" s="55">
        <f t="shared" si="32"/>
        <v>100</v>
      </c>
    </row>
    <row r="682" spans="1:8" ht="18" customHeight="1">
      <c r="A682" s="158" t="s">
        <v>65</v>
      </c>
      <c r="B682" s="158"/>
      <c r="C682" s="158"/>
      <c r="D682" s="8" t="s">
        <v>66</v>
      </c>
      <c r="E682" s="27">
        <v>1000</v>
      </c>
      <c r="F682" s="27">
        <v>1000</v>
      </c>
      <c r="G682" s="62">
        <v>1000</v>
      </c>
      <c r="H682" s="55">
        <f t="shared" si="32"/>
        <v>100</v>
      </c>
    </row>
    <row r="683" spans="1:8" ht="18" customHeight="1">
      <c r="A683" s="142" t="s">
        <v>250</v>
      </c>
      <c r="B683" s="143"/>
      <c r="C683" s="144"/>
      <c r="D683" s="8" t="s">
        <v>93</v>
      </c>
      <c r="E683" s="27"/>
      <c r="F683" s="27">
        <v>39098.56</v>
      </c>
      <c r="G683" s="62">
        <v>39098.56</v>
      </c>
      <c r="H683" s="55">
        <f t="shared" si="32"/>
        <v>100</v>
      </c>
    </row>
    <row r="684" spans="1:8" ht="33" customHeight="1">
      <c r="A684" s="173" t="s">
        <v>231</v>
      </c>
      <c r="B684" s="173"/>
      <c r="C684" s="29" t="s">
        <v>232</v>
      </c>
      <c r="D684" s="14"/>
      <c r="E684" s="24">
        <f>SUM(E685:E688)</f>
        <v>48000</v>
      </c>
      <c r="F684" s="24">
        <f>SUM(F685:F688)</f>
        <v>64627</v>
      </c>
      <c r="G684" s="24">
        <f>SUM(G685:G688)</f>
        <v>57105.8</v>
      </c>
      <c r="H684" s="66">
        <f aca="true" t="shared" si="33" ref="H684:H689">G684/F684*100</f>
        <v>88.36213966298916</v>
      </c>
    </row>
    <row r="685" spans="1:8" ht="27" customHeight="1">
      <c r="A685" s="158" t="s">
        <v>166</v>
      </c>
      <c r="B685" s="158"/>
      <c r="C685" s="158"/>
      <c r="D685" s="16" t="s">
        <v>167</v>
      </c>
      <c r="E685" s="17">
        <v>35000</v>
      </c>
      <c r="F685" s="17">
        <v>35000</v>
      </c>
      <c r="G685" s="9">
        <v>29000</v>
      </c>
      <c r="H685" s="55">
        <f t="shared" si="33"/>
        <v>82.85714285714286</v>
      </c>
    </row>
    <row r="686" spans="1:8" ht="15.75" customHeight="1">
      <c r="A686" s="142" t="s">
        <v>244</v>
      </c>
      <c r="B686" s="143"/>
      <c r="C686" s="144"/>
      <c r="D686" s="16" t="s">
        <v>241</v>
      </c>
      <c r="E686" s="17"/>
      <c r="F686" s="17">
        <v>17000</v>
      </c>
      <c r="G686" s="9">
        <v>17000</v>
      </c>
      <c r="H686" s="55">
        <f t="shared" si="33"/>
        <v>100</v>
      </c>
    </row>
    <row r="687" spans="1:8" ht="19.5" customHeight="1">
      <c r="A687" s="158" t="s">
        <v>38</v>
      </c>
      <c r="B687" s="158"/>
      <c r="C687" s="158"/>
      <c r="D687" s="16" t="s">
        <v>39</v>
      </c>
      <c r="E687" s="17">
        <v>6000</v>
      </c>
      <c r="F687" s="17">
        <v>4000</v>
      </c>
      <c r="G687" s="9">
        <v>2478.97</v>
      </c>
      <c r="H687" s="55">
        <f t="shared" si="33"/>
        <v>61.97425</v>
      </c>
    </row>
    <row r="688" spans="1:8" ht="20.25" customHeight="1">
      <c r="A688" s="175" t="s">
        <v>12</v>
      </c>
      <c r="B688" s="175"/>
      <c r="C688" s="175"/>
      <c r="D688" s="8" t="s">
        <v>13</v>
      </c>
      <c r="E688" s="17">
        <v>7000</v>
      </c>
      <c r="F688" s="17">
        <v>8627</v>
      </c>
      <c r="G688" s="9">
        <v>8626.83</v>
      </c>
      <c r="H688" s="55">
        <f t="shared" si="33"/>
        <v>99.99802944244813</v>
      </c>
    </row>
    <row r="689" spans="1:8" ht="19.5" customHeight="1">
      <c r="A689" s="201" t="s">
        <v>238</v>
      </c>
      <c r="B689" s="201"/>
      <c r="C689" s="201"/>
      <c r="D689" s="34"/>
      <c r="E689" s="26">
        <f>E8+E11+E18+E47+E51+E58+E81+E142+E194+E197+E200+E374+E377+E386+E518+E574+E651+E660</f>
        <v>54570795.67</v>
      </c>
      <c r="F689" s="26">
        <f>F8+F11+F18+F47+F51+F58+F81+F142+F194+F197+F200+F374+F377+F386+F514+F518+F574+F651+F660</f>
        <v>56264579.730000004</v>
      </c>
      <c r="G689" s="26">
        <f>G8+G11+G18+G47+G51+G58+G81+G142+G194+G197+G200+G374+G377+G386+G514+G518+G574+G651+G660</f>
        <v>50901689.17999999</v>
      </c>
      <c r="H689" s="26">
        <f t="shared" si="33"/>
        <v>90.46844288940713</v>
      </c>
    </row>
    <row r="690" spans="1:6" ht="12" customHeight="1">
      <c r="A690" s="46"/>
      <c r="B690" s="46"/>
      <c r="C690" s="46"/>
      <c r="F690" s="47"/>
    </row>
    <row r="691" spans="1:6" ht="14.25" customHeight="1">
      <c r="A691" s="45"/>
      <c r="B691" s="45"/>
      <c r="C691" s="45"/>
      <c r="F691" s="47"/>
    </row>
    <row r="692" spans="1:6" ht="19.5" customHeight="1">
      <c r="A692" s="45"/>
      <c r="B692" s="45"/>
      <c r="C692" s="97" t="s">
        <v>239</v>
      </c>
      <c r="D692" s="98"/>
      <c r="E692" s="98"/>
      <c r="F692" s="47"/>
    </row>
    <row r="693" spans="3:6" ht="25.5" customHeight="1">
      <c r="C693" s="99" t="s">
        <v>263</v>
      </c>
      <c r="D693" s="100"/>
      <c r="E693" s="98"/>
      <c r="F693" s="96"/>
    </row>
    <row r="694" spans="3:6" ht="20.25" customHeight="1">
      <c r="C694" s="99" t="s">
        <v>264</v>
      </c>
      <c r="D694" s="100"/>
      <c r="E694" s="98"/>
      <c r="F694" s="96"/>
    </row>
    <row r="695" spans="3:6" ht="19.5" customHeight="1">
      <c r="C695" s="99" t="s">
        <v>265</v>
      </c>
      <c r="D695" s="100"/>
      <c r="E695" s="98"/>
      <c r="F695" s="96"/>
    </row>
    <row r="696" spans="3:6" ht="18" customHeight="1">
      <c r="C696" s="99" t="s">
        <v>266</v>
      </c>
      <c r="D696" s="100"/>
      <c r="E696" s="98"/>
      <c r="F696" s="96"/>
    </row>
    <row r="697" spans="3:6" ht="19.5" customHeight="1">
      <c r="C697" s="99" t="s">
        <v>267</v>
      </c>
      <c r="D697" s="100"/>
      <c r="E697" s="98"/>
      <c r="F697" s="96"/>
    </row>
    <row r="698" spans="3:4" ht="12.75">
      <c r="C698" s="95"/>
      <c r="D698" s="95"/>
    </row>
  </sheetData>
  <sheetProtection/>
  <mergeCells count="664">
    <mergeCell ref="A494:C494"/>
    <mergeCell ref="A154:C154"/>
    <mergeCell ref="A510:C510"/>
    <mergeCell ref="A507:C507"/>
    <mergeCell ref="A505:C505"/>
    <mergeCell ref="A506:C506"/>
    <mergeCell ref="A509:C509"/>
    <mergeCell ref="A508:C508"/>
    <mergeCell ref="A495:C495"/>
    <mergeCell ref="A313:C313"/>
    <mergeCell ref="A469:C469"/>
    <mergeCell ref="A468:C468"/>
    <mergeCell ref="A489:C489"/>
    <mergeCell ref="A484:C484"/>
    <mergeCell ref="A487:B487"/>
    <mergeCell ref="A476:C476"/>
    <mergeCell ref="A410:C410"/>
    <mergeCell ref="A417:C417"/>
    <mergeCell ref="A182:C182"/>
    <mergeCell ref="A398:C398"/>
    <mergeCell ref="A414:B414"/>
    <mergeCell ref="A401:C401"/>
    <mergeCell ref="A399:C399"/>
    <mergeCell ref="A406:C406"/>
    <mergeCell ref="A388:C388"/>
    <mergeCell ref="A407:C407"/>
    <mergeCell ref="A383:C383"/>
    <mergeCell ref="A420:C420"/>
    <mergeCell ref="A442:C442"/>
    <mergeCell ref="A433:C433"/>
    <mergeCell ref="A392:C392"/>
    <mergeCell ref="A438:C438"/>
    <mergeCell ref="A421:C421"/>
    <mergeCell ref="A437:C437"/>
    <mergeCell ref="A431:C431"/>
    <mergeCell ref="A412:C412"/>
    <mergeCell ref="A195:B195"/>
    <mergeCell ref="A340:C340"/>
    <mergeCell ref="A422:C422"/>
    <mergeCell ref="A434:C434"/>
    <mergeCell ref="A432:C432"/>
    <mergeCell ref="A425:B425"/>
    <mergeCell ref="A376:C376"/>
    <mergeCell ref="A408:C408"/>
    <mergeCell ref="A409:C409"/>
    <mergeCell ref="A402:C402"/>
    <mergeCell ref="A465:C465"/>
    <mergeCell ref="A280:C280"/>
    <mergeCell ref="A222:C222"/>
    <mergeCell ref="A178:C178"/>
    <mergeCell ref="A274:C274"/>
    <mergeCell ref="A201:B201"/>
    <mergeCell ref="A202:C202"/>
    <mergeCell ref="A180:C180"/>
    <mergeCell ref="A224:B224"/>
    <mergeCell ref="A190:C190"/>
    <mergeCell ref="A556:C556"/>
    <mergeCell ref="A553:C553"/>
    <mergeCell ref="A555:C555"/>
    <mergeCell ref="A439:C439"/>
    <mergeCell ref="A440:C440"/>
    <mergeCell ref="A481:C481"/>
    <mergeCell ref="A475:C475"/>
    <mergeCell ref="A478:C478"/>
    <mergeCell ref="A450:C450"/>
    <mergeCell ref="A449:B449"/>
    <mergeCell ref="A548:C548"/>
    <mergeCell ref="A552:C552"/>
    <mergeCell ref="A550:C550"/>
    <mergeCell ref="A551:C551"/>
    <mergeCell ref="A293:C293"/>
    <mergeCell ref="A586:C586"/>
    <mergeCell ref="A583:C583"/>
    <mergeCell ref="A582:C582"/>
    <mergeCell ref="A564:C564"/>
    <mergeCell ref="A565:C565"/>
    <mergeCell ref="A576:C576"/>
    <mergeCell ref="A575:B575"/>
    <mergeCell ref="A568:C568"/>
    <mergeCell ref="A570:C570"/>
    <mergeCell ref="A311:C311"/>
    <mergeCell ref="A297:C297"/>
    <mergeCell ref="A283:C283"/>
    <mergeCell ref="A316:C316"/>
    <mergeCell ref="A285:C285"/>
    <mergeCell ref="A309:C309"/>
    <mergeCell ref="A310:C310"/>
    <mergeCell ref="A308:C308"/>
    <mergeCell ref="A300:C300"/>
    <mergeCell ref="A312:C312"/>
    <mergeCell ref="A594:C594"/>
    <mergeCell ref="A595:C595"/>
    <mergeCell ref="A559:C559"/>
    <mergeCell ref="A563:C563"/>
    <mergeCell ref="A561:C561"/>
    <mergeCell ref="A560:C560"/>
    <mergeCell ref="A566:B566"/>
    <mergeCell ref="A351:C351"/>
    <mergeCell ref="A368:C368"/>
    <mergeCell ref="A562:C562"/>
    <mergeCell ref="A601:C601"/>
    <mergeCell ref="A599:B599"/>
    <mergeCell ref="A600:C600"/>
    <mergeCell ref="A587:C587"/>
    <mergeCell ref="A591:C591"/>
    <mergeCell ref="A588:C588"/>
    <mergeCell ref="A590:C590"/>
    <mergeCell ref="A387:B387"/>
    <mergeCell ref="A390:C390"/>
    <mergeCell ref="A344:C344"/>
    <mergeCell ref="A349:C349"/>
    <mergeCell ref="A350:C350"/>
    <mergeCell ref="A345:C345"/>
    <mergeCell ref="A346:C346"/>
    <mergeCell ref="A369:C369"/>
    <mergeCell ref="A348:C348"/>
    <mergeCell ref="A360:C360"/>
    <mergeCell ref="A554:C554"/>
    <mergeCell ref="A405:C405"/>
    <mergeCell ref="A547:C547"/>
    <mergeCell ref="A443:C443"/>
    <mergeCell ref="A424:C424"/>
    <mergeCell ref="A418:C418"/>
    <mergeCell ref="A411:C411"/>
    <mergeCell ref="A497:C497"/>
    <mergeCell ref="A501:C501"/>
    <mergeCell ref="A500:C500"/>
    <mergeCell ref="A71:C71"/>
    <mergeCell ref="A92:C92"/>
    <mergeCell ref="A325:C325"/>
    <mergeCell ref="A322:C322"/>
    <mergeCell ref="A323:C323"/>
    <mergeCell ref="A281:C281"/>
    <mergeCell ref="A319:C319"/>
    <mergeCell ref="A306:C306"/>
    <mergeCell ref="A307:C307"/>
    <mergeCell ref="A301:C301"/>
    <mergeCell ref="A13:C13"/>
    <mergeCell ref="A15:B15"/>
    <mergeCell ref="A9:B9"/>
    <mergeCell ref="A10:C10"/>
    <mergeCell ref="A12:B12"/>
    <mergeCell ref="A14:C14"/>
    <mergeCell ref="A135:C135"/>
    <mergeCell ref="A102:C102"/>
    <mergeCell ref="A127:B127"/>
    <mergeCell ref="A131:C131"/>
    <mergeCell ref="A103:C103"/>
    <mergeCell ref="A108:C108"/>
    <mergeCell ref="A107:C107"/>
    <mergeCell ref="A105:C105"/>
    <mergeCell ref="A124:C124"/>
    <mergeCell ref="A125:C125"/>
    <mergeCell ref="A87:C87"/>
    <mergeCell ref="A114:C114"/>
    <mergeCell ref="A115:C115"/>
    <mergeCell ref="A134:C134"/>
    <mergeCell ref="A117:C117"/>
    <mergeCell ref="A118:C118"/>
    <mergeCell ref="A119:C119"/>
    <mergeCell ref="A89:C89"/>
    <mergeCell ref="A93:C93"/>
    <mergeCell ref="A120:C120"/>
    <mergeCell ref="A122:C122"/>
    <mergeCell ref="A97:B97"/>
    <mergeCell ref="A99:C99"/>
    <mergeCell ref="A95:C95"/>
    <mergeCell ref="A96:C96"/>
    <mergeCell ref="A33:C33"/>
    <mergeCell ref="A34:C34"/>
    <mergeCell ref="A32:C32"/>
    <mergeCell ref="A38:C38"/>
    <mergeCell ref="A29:C29"/>
    <mergeCell ref="A31:C31"/>
    <mergeCell ref="A26:C26"/>
    <mergeCell ref="A27:C27"/>
    <mergeCell ref="A30:C30"/>
    <mergeCell ref="A16:C16"/>
    <mergeCell ref="A19:B19"/>
    <mergeCell ref="A22:C22"/>
    <mergeCell ref="A23:C23"/>
    <mergeCell ref="A21:C21"/>
    <mergeCell ref="A20:C20"/>
    <mergeCell ref="A17:C17"/>
    <mergeCell ref="A24:C24"/>
    <mergeCell ref="A25:C25"/>
    <mergeCell ref="A549:C549"/>
    <mergeCell ref="A73:C73"/>
    <mergeCell ref="A109:C109"/>
    <mergeCell ref="A110:C110"/>
    <mergeCell ref="A111:C111"/>
    <mergeCell ref="A113:C113"/>
    <mergeCell ref="A112:C112"/>
    <mergeCell ref="A28:C28"/>
    <mergeCell ref="A48:B48"/>
    <mergeCell ref="A39:C39"/>
    <mergeCell ref="A46:C46"/>
    <mergeCell ref="A41:C41"/>
    <mergeCell ref="A42:C42"/>
    <mergeCell ref="A40:C40"/>
    <mergeCell ref="A35:C35"/>
    <mergeCell ref="A36:C36"/>
    <mergeCell ref="A37:C37"/>
    <mergeCell ref="A43:C43"/>
    <mergeCell ref="A44:C44"/>
    <mergeCell ref="A59:B59"/>
    <mergeCell ref="A60:C60"/>
    <mergeCell ref="A61:B61"/>
    <mergeCell ref="A49:C49"/>
    <mergeCell ref="A50:C50"/>
    <mergeCell ref="A52:B52"/>
    <mergeCell ref="A56:C56"/>
    <mergeCell ref="A57:C57"/>
    <mergeCell ref="A53:C53"/>
    <mergeCell ref="A62:C62"/>
    <mergeCell ref="A63:B63"/>
    <mergeCell ref="A64:C64"/>
    <mergeCell ref="A65:C65"/>
    <mergeCell ref="A66:C66"/>
    <mergeCell ref="A67:C67"/>
    <mergeCell ref="A68:C68"/>
    <mergeCell ref="A94:C94"/>
    <mergeCell ref="A90:C90"/>
    <mergeCell ref="A70:C70"/>
    <mergeCell ref="A83:C83"/>
    <mergeCell ref="A69:C69"/>
    <mergeCell ref="A78:C78"/>
    <mergeCell ref="A75:C75"/>
    <mergeCell ref="A84:C84"/>
    <mergeCell ref="A132:C132"/>
    <mergeCell ref="A129:C129"/>
    <mergeCell ref="A130:C130"/>
    <mergeCell ref="A128:C128"/>
    <mergeCell ref="A85:C85"/>
    <mergeCell ref="A86:C86"/>
    <mergeCell ref="A88:B88"/>
    <mergeCell ref="A98:C98"/>
    <mergeCell ref="A100:C100"/>
    <mergeCell ref="A91:C91"/>
    <mergeCell ref="A146:B146"/>
    <mergeCell ref="A139:C139"/>
    <mergeCell ref="A140:B140"/>
    <mergeCell ref="A141:C141"/>
    <mergeCell ref="A133:C133"/>
    <mergeCell ref="A136:B136"/>
    <mergeCell ref="A137:C137"/>
    <mergeCell ref="A138:C138"/>
    <mergeCell ref="A116:C116"/>
    <mergeCell ref="A163:C163"/>
    <mergeCell ref="A151:C151"/>
    <mergeCell ref="A153:C153"/>
    <mergeCell ref="A148:C148"/>
    <mergeCell ref="A152:C152"/>
    <mergeCell ref="A150:C150"/>
    <mergeCell ref="A156:C156"/>
    <mergeCell ref="A149:C149"/>
    <mergeCell ref="A155:C155"/>
    <mergeCell ref="A147:C147"/>
    <mergeCell ref="A157:C157"/>
    <mergeCell ref="A169:C169"/>
    <mergeCell ref="A161:C161"/>
    <mergeCell ref="A166:C166"/>
    <mergeCell ref="A158:C158"/>
    <mergeCell ref="A159:C159"/>
    <mergeCell ref="A160:C160"/>
    <mergeCell ref="A162:C162"/>
    <mergeCell ref="A164:C164"/>
    <mergeCell ref="A176:C176"/>
    <mergeCell ref="A167:C167"/>
    <mergeCell ref="A183:B183"/>
    <mergeCell ref="A173:C173"/>
    <mergeCell ref="A179:B179"/>
    <mergeCell ref="A171:C171"/>
    <mergeCell ref="A206:C206"/>
    <mergeCell ref="A203:C203"/>
    <mergeCell ref="A204:C204"/>
    <mergeCell ref="A205:C205"/>
    <mergeCell ref="A196:C196"/>
    <mergeCell ref="A241:C241"/>
    <mergeCell ref="A213:C213"/>
    <mergeCell ref="A214:C214"/>
    <mergeCell ref="A217:C217"/>
    <mergeCell ref="A218:C218"/>
    <mergeCell ref="A215:C215"/>
    <mergeCell ref="A216:C216"/>
    <mergeCell ref="A221:C221"/>
    <mergeCell ref="A227:C227"/>
    <mergeCell ref="A219:C219"/>
    <mergeCell ref="A236:B236"/>
    <mergeCell ref="A242:C242"/>
    <mergeCell ref="A243:C243"/>
    <mergeCell ref="A237:C237"/>
    <mergeCell ref="A238:C238"/>
    <mergeCell ref="A239:C239"/>
    <mergeCell ref="A258:C258"/>
    <mergeCell ref="A259:C259"/>
    <mergeCell ref="A250:C250"/>
    <mergeCell ref="A228:C228"/>
    <mergeCell ref="A255:C255"/>
    <mergeCell ref="A256:C256"/>
    <mergeCell ref="A257:C257"/>
    <mergeCell ref="A423:C423"/>
    <mergeCell ref="A329:C329"/>
    <mergeCell ref="A354:C354"/>
    <mergeCell ref="A342:C342"/>
    <mergeCell ref="A331:C331"/>
    <mergeCell ref="A332:B332"/>
    <mergeCell ref="A413:C413"/>
    <mergeCell ref="A370:C370"/>
    <mergeCell ref="A372:C372"/>
    <mergeCell ref="A382:B382"/>
    <mergeCell ref="A326:C326"/>
    <mergeCell ref="A328:C328"/>
    <mergeCell ref="A321:C321"/>
    <mergeCell ref="A324:B324"/>
    <mergeCell ref="A359:C359"/>
    <mergeCell ref="A347:C347"/>
    <mergeCell ref="A352:C352"/>
    <mergeCell ref="A391:C391"/>
    <mergeCell ref="A356:C356"/>
    <mergeCell ref="A371:C371"/>
    <mergeCell ref="A378:B378"/>
    <mergeCell ref="A380:B380"/>
    <mergeCell ref="A379:B379"/>
    <mergeCell ref="A381:B381"/>
    <mergeCell ref="A343:C343"/>
    <mergeCell ref="A337:C337"/>
    <mergeCell ref="A336:C336"/>
    <mergeCell ref="A339:C339"/>
    <mergeCell ref="A523:C523"/>
    <mergeCell ref="A526:C526"/>
    <mergeCell ref="A513:C513"/>
    <mergeCell ref="A502:C502"/>
    <mergeCell ref="A503:C503"/>
    <mergeCell ref="A504:C504"/>
    <mergeCell ref="A520:C520"/>
    <mergeCell ref="A521:C521"/>
    <mergeCell ref="A522:C522"/>
    <mergeCell ref="A534:C534"/>
    <mergeCell ref="A525:C525"/>
    <mergeCell ref="A531:C531"/>
    <mergeCell ref="A530:C530"/>
    <mergeCell ref="A532:C532"/>
    <mergeCell ref="A533:C533"/>
    <mergeCell ref="A606:C606"/>
    <mergeCell ref="A602:C602"/>
    <mergeCell ref="A603:C603"/>
    <mergeCell ref="A604:C604"/>
    <mergeCell ref="A607:C607"/>
    <mergeCell ref="A612:C612"/>
    <mergeCell ref="A615:C615"/>
    <mergeCell ref="A616:C616"/>
    <mergeCell ref="A608:C608"/>
    <mergeCell ref="A609:C609"/>
    <mergeCell ref="A611:C611"/>
    <mergeCell ref="A613:C613"/>
    <mergeCell ref="A614:C614"/>
    <mergeCell ref="A610:C610"/>
    <mergeCell ref="A617:C617"/>
    <mergeCell ref="A623:C623"/>
    <mergeCell ref="A624:C624"/>
    <mergeCell ref="A625:C625"/>
    <mergeCell ref="A620:B620"/>
    <mergeCell ref="A621:C621"/>
    <mergeCell ref="A622:C622"/>
    <mergeCell ref="A618:C618"/>
    <mergeCell ref="A619:C619"/>
    <mergeCell ref="A628:C628"/>
    <mergeCell ref="A626:C626"/>
    <mergeCell ref="A632:C632"/>
    <mergeCell ref="A629:C629"/>
    <mergeCell ref="A630:C630"/>
    <mergeCell ref="A627:C627"/>
    <mergeCell ref="A631:C631"/>
    <mergeCell ref="A633:C633"/>
    <mergeCell ref="A636:C636"/>
    <mergeCell ref="A637:C637"/>
    <mergeCell ref="A634:C634"/>
    <mergeCell ref="A635:C635"/>
    <mergeCell ref="A639:C639"/>
    <mergeCell ref="A640:C640"/>
    <mergeCell ref="A638:C638"/>
    <mergeCell ref="A649:B649"/>
    <mergeCell ref="A645:C645"/>
    <mergeCell ref="A689:C689"/>
    <mergeCell ref="A577:C577"/>
    <mergeCell ref="A578:C578"/>
    <mergeCell ref="A579:C579"/>
    <mergeCell ref="A580:C580"/>
    <mergeCell ref="A581:C581"/>
    <mergeCell ref="A658:C658"/>
    <mergeCell ref="A655:B655"/>
    <mergeCell ref="A642:B642"/>
    <mergeCell ref="A673:C673"/>
    <mergeCell ref="A678:C678"/>
    <mergeCell ref="A674:C674"/>
    <mergeCell ref="A685:C685"/>
    <mergeCell ref="A681:C681"/>
    <mergeCell ref="A682:C682"/>
    <mergeCell ref="A684:B684"/>
    <mergeCell ref="A676:C676"/>
    <mergeCell ref="A675:C675"/>
    <mergeCell ref="A680:C680"/>
    <mergeCell ref="A687:C687"/>
    <mergeCell ref="A688:C688"/>
    <mergeCell ref="A277:B277"/>
    <mergeCell ref="A665:C665"/>
    <mergeCell ref="A666:C666"/>
    <mergeCell ref="A679:C679"/>
    <mergeCell ref="A677:C677"/>
    <mergeCell ref="A668:C668"/>
    <mergeCell ref="A671:C671"/>
    <mergeCell ref="A667:C667"/>
    <mergeCell ref="A672:C672"/>
    <mergeCell ref="A400:C400"/>
    <mergeCell ref="A471:C471"/>
    <mergeCell ref="A472:C472"/>
    <mergeCell ref="A519:B519"/>
    <mergeCell ref="A524:C524"/>
    <mergeCell ref="A664:C664"/>
    <mergeCell ref="A492:C492"/>
    <mergeCell ref="A544:B544"/>
    <mergeCell ref="A541:C541"/>
    <mergeCell ref="A529:C529"/>
    <mergeCell ref="A355:B355"/>
    <mergeCell ref="A353:C353"/>
    <mergeCell ref="A364:C364"/>
    <mergeCell ref="A373:C373"/>
    <mergeCell ref="A527:C527"/>
    <mergeCell ref="A528:C528"/>
    <mergeCell ref="A444:C444"/>
    <mergeCell ref="A428:C428"/>
    <mergeCell ref="A429:C429"/>
    <mergeCell ref="A540:C540"/>
    <mergeCell ref="A535:B535"/>
    <mergeCell ref="A536:C536"/>
    <mergeCell ref="A537:C537"/>
    <mergeCell ref="A538:C538"/>
    <mergeCell ref="A539:C539"/>
    <mergeCell ref="A419:C419"/>
    <mergeCell ref="A384:C384"/>
    <mergeCell ref="A385:C385"/>
    <mergeCell ref="A416:C416"/>
    <mergeCell ref="A394:C394"/>
    <mergeCell ref="A397:C397"/>
    <mergeCell ref="A396:C396"/>
    <mergeCell ref="A415:C415"/>
    <mergeCell ref="A395:C395"/>
    <mergeCell ref="A393:C393"/>
    <mergeCell ref="H5:H6"/>
    <mergeCell ref="A5:A6"/>
    <mergeCell ref="B5:D5"/>
    <mergeCell ref="E5:E6"/>
    <mergeCell ref="F5:F6"/>
    <mergeCell ref="A189:C189"/>
    <mergeCell ref="A260:C260"/>
    <mergeCell ref="A273:C273"/>
    <mergeCell ref="G5:G6"/>
    <mergeCell ref="A121:C121"/>
    <mergeCell ref="A245:C245"/>
    <mergeCell ref="A254:C254"/>
    <mergeCell ref="A240:C240"/>
    <mergeCell ref="A265:C265"/>
    <mergeCell ref="A268:C268"/>
    <mergeCell ref="A188:C188"/>
    <mergeCell ref="A305:C305"/>
    <mergeCell ref="A191:C191"/>
    <mergeCell ref="A435:C435"/>
    <mergeCell ref="A192:C192"/>
    <mergeCell ref="A193:C193"/>
    <mergeCell ref="A225:C225"/>
    <mergeCell ref="A220:C220"/>
    <mergeCell ref="A318:C318"/>
    <mergeCell ref="A282:C282"/>
    <mergeCell ref="A235:C235"/>
    <mergeCell ref="A244:C244"/>
    <mergeCell ref="A296:C296"/>
    <mergeCell ref="A278:C278"/>
    <mergeCell ref="A287:C287"/>
    <mergeCell ref="A246:C246"/>
    <mergeCell ref="A249:B249"/>
    <mergeCell ref="A251:D251"/>
    <mergeCell ref="A252:C252"/>
    <mergeCell ref="A253:C253"/>
    <mergeCell ref="A230:C230"/>
    <mergeCell ref="A231:C231"/>
    <mergeCell ref="A233:C233"/>
    <mergeCell ref="A234:C234"/>
    <mergeCell ref="A185:C185"/>
    <mergeCell ref="A447:C447"/>
    <mergeCell ref="A448:C448"/>
    <mergeCell ref="A266:C266"/>
    <mergeCell ref="A279:D279"/>
    <mergeCell ref="A267:C267"/>
    <mergeCell ref="A315:C315"/>
    <mergeCell ref="A284:C284"/>
    <mergeCell ref="A365:C365"/>
    <mergeCell ref="A367:C367"/>
    <mergeCell ref="A104:C104"/>
    <mergeCell ref="A106:C106"/>
    <mergeCell ref="A123:C123"/>
    <mergeCell ref="A184:C184"/>
    <mergeCell ref="A126:C126"/>
    <mergeCell ref="A165:C165"/>
    <mergeCell ref="A172:C172"/>
    <mergeCell ref="A170:C170"/>
    <mergeCell ref="A168:C168"/>
    <mergeCell ref="A175:C175"/>
    <mergeCell ref="A187:C187"/>
    <mergeCell ref="A72:C72"/>
    <mergeCell ref="A82:B82"/>
    <mergeCell ref="A74:C74"/>
    <mergeCell ref="A79:C79"/>
    <mergeCell ref="A80:C80"/>
    <mergeCell ref="A76:C76"/>
    <mergeCell ref="A77:C77"/>
    <mergeCell ref="A186:C186"/>
    <mergeCell ref="A101:C101"/>
    <mergeCell ref="A557:C557"/>
    <mergeCell ref="A209:C209"/>
    <mergeCell ref="A294:C294"/>
    <mergeCell ref="A302:C302"/>
    <mergeCell ref="A247:C247"/>
    <mergeCell ref="A363:B363"/>
    <mergeCell ref="A441:C441"/>
    <mergeCell ref="A261:C261"/>
    <mergeCell ref="A226:C226"/>
    <mergeCell ref="A229:C229"/>
    <mergeCell ref="A207:C207"/>
    <mergeCell ref="A210:C210"/>
    <mergeCell ref="A211:C211"/>
    <mergeCell ref="A212:C212"/>
    <mergeCell ref="A208:C208"/>
    <mergeCell ref="A558:C558"/>
    <mergeCell ref="A546:C546"/>
    <mergeCell ref="A269:C269"/>
    <mergeCell ref="A290:C290"/>
    <mergeCell ref="A271:C271"/>
    <mergeCell ref="A512:B512"/>
    <mergeCell ref="A427:C427"/>
    <mergeCell ref="A389:C389"/>
    <mergeCell ref="A276:C276"/>
    <mergeCell ref="A304:C304"/>
    <mergeCell ref="A262:C262"/>
    <mergeCell ref="A263:C263"/>
    <mergeCell ref="A264:C264"/>
    <mergeCell ref="A403:C403"/>
    <mergeCell ref="A404:C404"/>
    <mergeCell ref="A330:C330"/>
    <mergeCell ref="A292:C292"/>
    <mergeCell ref="A335:C335"/>
    <mergeCell ref="A303:C303"/>
    <mergeCell ref="A466:C466"/>
    <mergeCell ref="A515:C515"/>
    <mergeCell ref="A516:C516"/>
    <mergeCell ref="A490:C490"/>
    <mergeCell ref="A499:C499"/>
    <mergeCell ref="A498:C498"/>
    <mergeCell ref="A493:C493"/>
    <mergeCell ref="A496:C496"/>
    <mergeCell ref="A491:C491"/>
    <mergeCell ref="A453:C453"/>
    <mergeCell ref="A457:C457"/>
    <mergeCell ref="A458:C458"/>
    <mergeCell ref="A460:C460"/>
    <mergeCell ref="A454:C454"/>
    <mergeCell ref="A459:C459"/>
    <mergeCell ref="A461:C461"/>
    <mergeCell ref="A463:C463"/>
    <mergeCell ref="A464:C464"/>
    <mergeCell ref="A445:C445"/>
    <mergeCell ref="A430:C430"/>
    <mergeCell ref="A426:C426"/>
    <mergeCell ref="A446:C446"/>
    <mergeCell ref="A452:C452"/>
    <mergeCell ref="A451:C451"/>
    <mergeCell ref="A436:C436"/>
    <mergeCell ref="A596:C596"/>
    <mergeCell ref="A567:C567"/>
    <mergeCell ref="A455:C455"/>
    <mergeCell ref="A482:C482"/>
    <mergeCell ref="A488:C488"/>
    <mergeCell ref="A467:C467"/>
    <mergeCell ref="A477:C477"/>
    <mergeCell ref="A480:C480"/>
    <mergeCell ref="A456:B456"/>
    <mergeCell ref="A592:B592"/>
    <mergeCell ref="A593:C593"/>
    <mergeCell ref="A584:C584"/>
    <mergeCell ref="A585:C585"/>
    <mergeCell ref="A652:B652"/>
    <mergeCell ref="A653:C653"/>
    <mergeCell ref="A654:C654"/>
    <mergeCell ref="A670:C670"/>
    <mergeCell ref="A232:C232"/>
    <mergeCell ref="A272:C272"/>
    <mergeCell ref="A275:C275"/>
    <mergeCell ref="A298:C298"/>
    <mergeCell ref="A288:C288"/>
    <mergeCell ref="A291:C291"/>
    <mergeCell ref="A295:C295"/>
    <mergeCell ref="A289:C289"/>
    <mergeCell ref="A248:C248"/>
    <mergeCell ref="A270:C270"/>
    <mergeCell ref="A686:C686"/>
    <mergeCell ref="A485:C485"/>
    <mergeCell ref="A597:C597"/>
    <mergeCell ref="A598:C598"/>
    <mergeCell ref="A669:C669"/>
    <mergeCell ref="A641:C641"/>
    <mergeCell ref="A661:B661"/>
    <mergeCell ref="A479:C479"/>
    <mergeCell ref="A483:C483"/>
    <mergeCell ref="A470:C470"/>
    <mergeCell ref="A473:C473"/>
    <mergeCell ref="A358:C358"/>
    <mergeCell ref="A361:C361"/>
    <mergeCell ref="A45:C45"/>
    <mergeCell ref="A55:C55"/>
    <mergeCell ref="A177:C177"/>
    <mergeCell ref="A181:C181"/>
    <mergeCell ref="A223:C223"/>
    <mergeCell ref="A286:C286"/>
    <mergeCell ref="A199:C199"/>
    <mergeCell ref="A198:B198"/>
    <mergeCell ref="A299:C299"/>
    <mergeCell ref="A314:C314"/>
    <mergeCell ref="A317:C317"/>
    <mergeCell ref="A357:C357"/>
    <mergeCell ref="A320:C320"/>
    <mergeCell ref="A327:C327"/>
    <mergeCell ref="A341:C341"/>
    <mergeCell ref="A333:C333"/>
    <mergeCell ref="A334:C334"/>
    <mergeCell ref="A338:C338"/>
    <mergeCell ref="A605:C605"/>
    <mergeCell ref="A643:C643"/>
    <mergeCell ref="A644:C644"/>
    <mergeCell ref="A362:C362"/>
    <mergeCell ref="A366:C366"/>
    <mergeCell ref="A462:C462"/>
    <mergeCell ref="A486:C486"/>
    <mergeCell ref="A514:B514"/>
    <mergeCell ref="A474:C474"/>
    <mergeCell ref="A511:C511"/>
    <mergeCell ref="A569:C569"/>
    <mergeCell ref="A573:C573"/>
    <mergeCell ref="A589:C589"/>
    <mergeCell ref="A543:C543"/>
    <mergeCell ref="A545:C545"/>
    <mergeCell ref="A571:C571"/>
    <mergeCell ref="A572:C572"/>
    <mergeCell ref="A542:C542"/>
    <mergeCell ref="A517:C517"/>
    <mergeCell ref="A646:C646"/>
    <mergeCell ref="A647:C647"/>
    <mergeCell ref="A662:C662"/>
    <mergeCell ref="A683:C683"/>
    <mergeCell ref="A648:C648"/>
    <mergeCell ref="A663:C663"/>
    <mergeCell ref="A650:C650"/>
    <mergeCell ref="A659:C659"/>
    <mergeCell ref="A656:C656"/>
    <mergeCell ref="A657:B657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2010-03-11T14:50:35Z</cp:lastPrinted>
  <dcterms:created xsi:type="dcterms:W3CDTF">2007-07-31T07:44:21Z</dcterms:created>
  <dcterms:modified xsi:type="dcterms:W3CDTF">2010-03-11T14:50:49Z</dcterms:modified>
  <cp:category/>
  <cp:version/>
  <cp:contentType/>
  <cp:contentStatus/>
</cp:coreProperties>
</file>