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datki ogółem" sheetId="1" r:id="rId1"/>
  </sheets>
  <definedNames>
    <definedName name="_xlnm.Print_Area" localSheetId="0">'Wydatki ogółem'!$A$295:$H$318</definedName>
  </definedNames>
  <calcPr fullCalcOnLoad="1"/>
</workbook>
</file>

<file path=xl/sharedStrings.xml><?xml version="1.0" encoding="utf-8"?>
<sst xmlns="http://schemas.openxmlformats.org/spreadsheetml/2006/main" count="1218" uniqueCount="301">
  <si>
    <t>Nazwa jednostki - zadania</t>
  </si>
  <si>
    <t>Klasyfikacja budżetowa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</si>
  <si>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</si>
  <si>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</si>
  <si>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</si>
  <si>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</si>
  <si>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</si>
  <si>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</si>
  <si>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</si>
  <si>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</si>
  <si>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</si>
  <si>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</si>
  <si>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</si>
  <si>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</si>
  <si>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</si>
  <si>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</si>
  <si>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</si>
  <si>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</si>
  <si>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</si>
  <si>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</si>
  <si>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Nadzór nad gospodarką leśną</t>
  </si>
  <si>
    <t>02002</t>
  </si>
  <si>
    <t>Transport i łączność</t>
  </si>
  <si>
    <t>600</t>
  </si>
  <si>
    <t>Drogi publiczne powiatowe</t>
  </si>
  <si>
    <t>60014</t>
  </si>
  <si>
    <t>Wydatki osobowe niezaliczane do wynagrodzeń</t>
  </si>
  <si>
    <t>3020</t>
  </si>
  <si>
    <t>Wynagrodzenia osobowe pracowników</t>
  </si>
  <si>
    <t>4010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</si>
  <si>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</si>
  <si>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</si>
  <si>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</si>
  <si>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</si>
  <si>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</si>
  <si>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</si>
  <si>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</si>
  <si>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</si>
  <si>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materiałów i wyposażenia</t>
  </si>
  <si>
    <t>4210</t>
  </si>
  <si>
    <t>Zakup energii</t>
  </si>
  <si>
    <t>4260</t>
  </si>
  <si>
    <t>Zakup usług remontowych</t>
  </si>
  <si>
    <t>4270</t>
  </si>
  <si>
    <t>Opłaty za usługi internetowe</t>
  </si>
  <si>
    <t>4350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</si>
  <si>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</si>
  <si>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</si>
  <si>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</si>
  <si>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</si>
  <si>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krajowe</t>
  </si>
  <si>
    <t>4410</t>
  </si>
  <si>
    <t>Różne opłaty i składki</t>
  </si>
  <si>
    <t>4430</t>
  </si>
  <si>
    <t>Odpisy na zakładowy fundusz świadczeń socjalnych</t>
  </si>
  <si>
    <t>4440</t>
  </si>
  <si>
    <t>Podatek od nieruchomości</t>
  </si>
  <si>
    <t>4480</t>
  </si>
  <si>
    <t>Opłaty na rzecz budżetów j.s.t.</t>
  </si>
  <si>
    <t>Pozostałe podatki na rzecz budżetów j.s.t.</t>
  </si>
  <si>
    <t>4520</t>
  </si>
  <si>
    <t>Szkolenia pracowników nie będących członkami korpusu słuzby cywilnej</t>
  </si>
  <si>
    <t>4700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</si>
  <si>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</si>
  <si>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</si>
  <si>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</si>
  <si>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</si>
  <si>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 xml:space="preserve">Dotacje celowe przekazane gminie na zadania bieżace realizowane na podstawie porozumień /umów/ między j.s.t. </t>
  </si>
  <si>
    <t>2310</t>
  </si>
  <si>
    <t>6050</t>
  </si>
  <si>
    <t>Turystyka</t>
  </si>
  <si>
    <t>630</t>
  </si>
  <si>
    <t>Zadania w zakresie upowszechniania turystyki</t>
  </si>
  <si>
    <t>63003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</si>
  <si>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</si>
  <si>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</si>
  <si>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</si>
  <si>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</si>
  <si>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</si>
  <si>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</si>
  <si>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Koszty postępowania sądowego i prokuratorskiego</t>
  </si>
  <si>
    <t>4610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</si>
  <si>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</si>
  <si>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</si>
  <si>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</si>
  <si>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</si>
  <si>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</si>
  <si>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</si>
  <si>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</si>
  <si>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</si>
  <si>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członków korpusu służby cywilnej</t>
  </si>
  <si>
    <t>4020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</si>
  <si>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</si>
  <si>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</si>
  <si>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</si>
  <si>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</si>
  <si>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</si>
  <si>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</si>
  <si>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Składki na ubezp.społeczne</t>
  </si>
  <si>
    <t>Odpisy na ZFŚS</t>
  </si>
  <si>
    <t>Rady powiatów</t>
  </si>
  <si>
    <t>75019</t>
  </si>
  <si>
    <t>Starostwa powiatowe</t>
  </si>
  <si>
    <t>75020</t>
  </si>
  <si>
    <t>Wpłaty na PFRON</t>
  </si>
  <si>
    <t>4140</t>
  </si>
  <si>
    <t>Zakup usług zdrowotnych</t>
  </si>
  <si>
    <t>4280</t>
  </si>
  <si>
    <t>Zakup usług obejmujących tłumaczenia</t>
  </si>
  <si>
    <t>4380</t>
  </si>
  <si>
    <t>4500</t>
  </si>
  <si>
    <t>Komisje poborowe</t>
  </si>
  <si>
    <t>75045</t>
  </si>
  <si>
    <t>Promocja jednostek samorządu terytorialnego</t>
  </si>
  <si>
    <t>75075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</si>
  <si>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</si>
  <si>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</si>
  <si>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</si>
  <si>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</si>
  <si>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</si>
  <si>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</si>
  <si>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</si>
  <si>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</si>
  <si>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</si>
  <si>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</si>
  <si>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Obrona cywilna</t>
  </si>
  <si>
    <t>75414</t>
  </si>
  <si>
    <t>Odpisy na ZFSS</t>
  </si>
  <si>
    <t>Obsługa długu publicznego</t>
  </si>
  <si>
    <t>757</t>
  </si>
  <si>
    <t>75702</t>
  </si>
  <si>
    <t>Odsetki i dyskonto od krajowych skarbowych papierów wartościowych oraz krajowych pożyczek i kredytów</t>
  </si>
  <si>
    <t>8070</t>
  </si>
  <si>
    <t>Oświata i wychowanie</t>
  </si>
  <si>
    <t>801</t>
  </si>
  <si>
    <t>Szkoły podstawowe specjalne</t>
  </si>
  <si>
    <t>80102</t>
  </si>
  <si>
    <t>4220</t>
  </si>
  <si>
    <t>Gimnazja specjalne</t>
  </si>
  <si>
    <t>80111</t>
  </si>
  <si>
    <t>Licea Ogólnokształcące</t>
  </si>
  <si>
    <t>80120</t>
  </si>
  <si>
    <t>Dotacja podmiotowa z budżetu dla niepublicznej jednostki systemu oświaty</t>
  </si>
  <si>
    <t>Wynageodzenia bezosobowe</t>
  </si>
  <si>
    <t>4219</t>
  </si>
  <si>
    <t>Zakup usług dostępu do sieci Internet</t>
  </si>
  <si>
    <t>Szkoły zawodowe</t>
  </si>
  <si>
    <t>80130</t>
  </si>
  <si>
    <t xml:space="preserve">Szkoły zawodowe </t>
  </si>
  <si>
    <t xml:space="preserve">Szkoły zawodowe specjalne </t>
  </si>
  <si>
    <t>80134</t>
  </si>
  <si>
    <t xml:space="preserve">Ośrodki szkolenia, dokształcania i doskonalenia kadr </t>
  </si>
  <si>
    <t>80142</t>
  </si>
  <si>
    <t>Pozostała działalność</t>
  </si>
  <si>
    <t>80195</t>
  </si>
  <si>
    <t xml:space="preserve">Szkolnictwo wyższe </t>
  </si>
  <si>
    <t>803</t>
  </si>
  <si>
    <t xml:space="preserve">80309 </t>
  </si>
  <si>
    <t>Ochrona zdrowia</t>
  </si>
  <si>
    <t>851</t>
  </si>
  <si>
    <t>Szpitale ogólne</t>
  </si>
  <si>
    <t>85111</t>
  </si>
  <si>
    <t>Dotacje celowe z budżetu na finansowanie lub dofinansowanie kosztów realizacji inwestycji i zakupów inwestycyjnych innych jednostek sektora finansów publicznych</t>
  </si>
  <si>
    <t>6220</t>
  </si>
  <si>
    <t>Ratownictwo medyczne</t>
  </si>
  <si>
    <t>85141</t>
  </si>
  <si>
    <t>85156</t>
  </si>
  <si>
    <t>Składki na ubezpieczenia zdrowotne</t>
  </si>
  <si>
    <t>4130</t>
  </si>
  <si>
    <t>85195</t>
  </si>
  <si>
    <t>Dotacja celowa z budżetu na finansowanie lub dofinansowanie zadań zleconych do realizacji stowarzyszeniom</t>
  </si>
  <si>
    <t>2820</t>
  </si>
  <si>
    <t>Pomoc społeczna</t>
  </si>
  <si>
    <t>852</t>
  </si>
  <si>
    <t xml:space="preserve">Placówki opiekuńczo - wychowawcze </t>
  </si>
  <si>
    <t>85201</t>
  </si>
  <si>
    <t>Dotacje celowe przekazane dla powiatu na zadania bieżące realizowane na podstawie porozumień (umów) miedzy j.s.t.</t>
  </si>
  <si>
    <t>2320</t>
  </si>
  <si>
    <t>Świadczenia społeczne</t>
  </si>
  <si>
    <t>3110</t>
  </si>
  <si>
    <t>Domy pomocy społecznej</t>
  </si>
  <si>
    <t>85202</t>
  </si>
  <si>
    <t xml:space="preserve">Ośrodki wsparcia </t>
  </si>
  <si>
    <t>85203</t>
  </si>
  <si>
    <t>Jednostki specjalistycznego poradnictwa, mieszkania chronione i ośrodki interwencji kryzysowej</t>
  </si>
  <si>
    <t>85220</t>
  </si>
  <si>
    <t xml:space="preserve">Rodziny zastępcze </t>
  </si>
  <si>
    <t>85204</t>
  </si>
  <si>
    <t>Dotacje celowe przekazane gminie na zadania bieżące realizowane na podstawie porozumień (umów) miedzy j.s.t.</t>
  </si>
  <si>
    <t>Powiatowe centra pomocy rodzinie</t>
  </si>
  <si>
    <t>85218</t>
  </si>
  <si>
    <t>Pozostałe zadania w zakresie polityki społecznej</t>
  </si>
  <si>
    <t>853</t>
  </si>
  <si>
    <t>85321</t>
  </si>
  <si>
    <t>Wydatki na zakupy inwestycyjne jednostek budżetowych</t>
  </si>
  <si>
    <t>Państwowy Fundusz Rehabilitacji Osób Niepełnosprawnych</t>
  </si>
  <si>
    <t>85324</t>
  </si>
  <si>
    <t>Powiatowe urzędy pracy</t>
  </si>
  <si>
    <t>85333</t>
  </si>
  <si>
    <t>4018</t>
  </si>
  <si>
    <t>4019</t>
  </si>
  <si>
    <t>4118</t>
  </si>
  <si>
    <t>4119</t>
  </si>
  <si>
    <t>4128</t>
  </si>
  <si>
    <t>4129</t>
  </si>
  <si>
    <t>4178</t>
  </si>
  <si>
    <t>4308</t>
  </si>
  <si>
    <t>4400</t>
  </si>
  <si>
    <t>4419</t>
  </si>
  <si>
    <t>Szkolenie pracowników nie będących członkami korpusu służby cywilnej</t>
  </si>
  <si>
    <t>Edukacyjna opieka wychowawcza</t>
  </si>
  <si>
    <t>854</t>
  </si>
  <si>
    <t>Specjalne ośrodki szkolno - wychowawcze</t>
  </si>
  <si>
    <t>85403</t>
  </si>
  <si>
    <t>Poradnie psychologiczno - pedagogiczne w tym poradnie specjalistyczne</t>
  </si>
  <si>
    <t>85406</t>
  </si>
  <si>
    <t>Internaty i bursy szkolne</t>
  </si>
  <si>
    <t>85410</t>
  </si>
  <si>
    <t>Pomoc materialna dla uczniów</t>
  </si>
  <si>
    <t>85415</t>
  </si>
  <si>
    <t>Stypendia dla uczniów</t>
  </si>
  <si>
    <t>3240</t>
  </si>
  <si>
    <t>85495</t>
  </si>
  <si>
    <t xml:space="preserve">Odpisy na ZFŚS </t>
  </si>
  <si>
    <t>Kultura i ochrona dziedzictwa narodowego</t>
  </si>
  <si>
    <t>921</t>
  </si>
  <si>
    <t>Domy i ośrodki kultury, świetlice i kluby</t>
  </si>
  <si>
    <t>92109</t>
  </si>
  <si>
    <t>Muzea</t>
  </si>
  <si>
    <t>92118</t>
  </si>
  <si>
    <t>Pozostałe zadania w zakresie kultury</t>
  </si>
  <si>
    <t>92105</t>
  </si>
  <si>
    <t>Kultura fizyczna i sport</t>
  </si>
  <si>
    <t>926</t>
  </si>
  <si>
    <t>Obiekty sportowe</t>
  </si>
  <si>
    <t>92601</t>
  </si>
  <si>
    <t>Zadania w zakresie kultury fizycznej i sportu</t>
  </si>
  <si>
    <t>92605</t>
  </si>
  <si>
    <t>Różne rozliczenia</t>
  </si>
  <si>
    <t>758</t>
  </si>
  <si>
    <t>Rezerwy ogólne i celowe</t>
  </si>
  <si>
    <t>75818</t>
  </si>
  <si>
    <t>Rezerwy</t>
  </si>
  <si>
    <t>4810</t>
  </si>
  <si>
    <t>Ogółem wydatki</t>
  </si>
  <si>
    <t>Zarząd Powiatu Mławskiego</t>
  </si>
  <si>
    <t>75095</t>
  </si>
  <si>
    <t>3040</t>
  </si>
  <si>
    <t>80146</t>
  </si>
  <si>
    <t>3250</t>
  </si>
  <si>
    <t>Nagrody o charakterze szczególnym niezaliczone do wynagrodzeń</t>
  </si>
  <si>
    <t>Odpisy na Zakładowy Fundusz Świadczeń Socjalnych</t>
  </si>
  <si>
    <t>Stypendia różne</t>
  </si>
  <si>
    <t>Dokształcanie i doskonalenie nauczycieli</t>
  </si>
  <si>
    <t>2918</t>
  </si>
  <si>
    <t>2919</t>
  </si>
  <si>
    <t>4568</t>
  </si>
  <si>
    <t>4569</t>
  </si>
  <si>
    <t>Zwrot dotacji wykorzystanych niezgodnie z przeznaczeniem lub pobranych w nadmiernej wysokości</t>
  </si>
  <si>
    <t>Odsetki od dotacji wykorzystanych niezgodnie z przeznaczeniem lub pobranych w nadmiernej wysokości</t>
  </si>
  <si>
    <t>Dotacje celowe z budżetu na finansowanie lub dofinansowanie zadań zleconych do realizacji stowarzyszeniom</t>
  </si>
  <si>
    <t>Opłaty na rzecz budżetów jednostek samorządu terytorialnego</t>
  </si>
  <si>
    <t>Szkolenia pracowników nie będących członkami korpusu słżby cywilnej</t>
  </si>
  <si>
    <t>Wydatki inwestycyjne jednostek budżetowych</t>
  </si>
  <si>
    <t>Zakup usługi dostępu do sieci Internet</t>
  </si>
  <si>
    <t>Komendy powiatowe Państwowej Straży Pożarnej</t>
  </si>
  <si>
    <t xml:space="preserve">Zakup leków, materiałów medycznych i produktów biobójczych </t>
  </si>
  <si>
    <t>Obsługa papierów wartościowych, kredytów i pożyczek jednostek samorządu terytorialnego</t>
  </si>
  <si>
    <t>Zakup leków i materiałów medycznych i produktów biobójczych</t>
  </si>
  <si>
    <t>Dotacje celowe przekazane dla powiatu na zadania bieżące realizowane na podstawie porozumień (umów) miedzy jednostkami samorządu terytorialnego</t>
  </si>
  <si>
    <t>Pomoc materialna dla studentów i doktorantów</t>
  </si>
  <si>
    <t xml:space="preserve">Składki na ubezpieczenia zdrowotne oraz świadczenia dla osób nieobjętych obowiązkiem ubezpieczenia zdrowotnego </t>
  </si>
  <si>
    <t>Zakup usług dostepu do sieci Internet</t>
  </si>
  <si>
    <t>Składki na ubezieczenia społeczne</t>
  </si>
  <si>
    <t>Zespoły do spraw orzekania o niepełnosprawności</t>
  </si>
  <si>
    <t>Opłaty za administrowanie i czynsze za budynki, lokale i pomieszczenia garażowe</t>
  </si>
  <si>
    <t>Pozostałe podatki na rzecz budżetów jednostek samorządu terytorialnego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</si>
  <si>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</si>
  <si>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</si>
  <si>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</si>
  <si>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</si>
  <si>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</si>
  <si>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Plan na 2008 rok</t>
  </si>
  <si>
    <t>Wydatki budżetu powiatu mławskiego za I półrocze 2008 r.</t>
  </si>
  <si>
    <t>6058</t>
  </si>
  <si>
    <t>6059</t>
  </si>
  <si>
    <t>Bezpieczeństwo publiczne i ochrona przeciwpożarowa</t>
  </si>
  <si>
    <t>754</t>
  </si>
  <si>
    <t>Szkolenia pracowników niebędących członkami korpusu służby cywilnej</t>
  </si>
  <si>
    <t>Zarządzanie kryzysowe</t>
  </si>
  <si>
    <t>75421</t>
  </si>
  <si>
    <t>Opłata z tytułu zakupu usług telekomunikacyjnych telefonii stacjonarnej</t>
  </si>
  <si>
    <t>4179</t>
  </si>
  <si>
    <t>4309</t>
  </si>
  <si>
    <t>4749</t>
  </si>
  <si>
    <t>4759</t>
  </si>
  <si>
    <t>Ośrodki adopcyjno-opiekuńcze</t>
  </si>
  <si>
    <t>Dotacje celowe przekazane dla powiatu na zadania bieżące realizowane na podstawie porozumień (umów) między jednostkami samorządu terytorialnego</t>
  </si>
  <si>
    <t>85334</t>
  </si>
  <si>
    <t>Pomoc dla repatriantów</t>
  </si>
  <si>
    <t>Wydatki osobowe niezaliczne do wynagrodzeń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</si>
</sst>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23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i/>
      <sz val="10"/>
      <color indexed="8"/>
      <name val="Arial CE"/>
      <family val="2"/>
    </font>
    <font>
      <sz val="11"/>
      <name val="Arial CE"/>
      <family val="2"/>
    </font>
    <font>
      <sz val="10"/>
      <color indexed="8"/>
      <name val="Arial"/>
      <family val="0"/>
    </font>
    <font>
      <b/>
      <sz val="10"/>
      <name val="Arial CE"/>
      <family val="2"/>
    </font>
    <font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sz val="11"/>
      <name val="Arial"/>
      <family val="0"/>
    </font>
    <font>
      <b/>
      <i/>
      <u val="single"/>
      <sz val="10"/>
      <color indexed="8"/>
      <name val="Arial CE"/>
      <family val="2"/>
    </font>
    <font>
      <b/>
      <i/>
      <sz val="11.5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18">
      <alignment/>
      <protection/>
    </xf>
    <xf numFmtId="0" fontId="5" fillId="0" borderId="0" xfId="18" applyFont="1">
      <alignment/>
      <protection/>
    </xf>
    <xf numFmtId="0" fontId="4" fillId="0" borderId="1" xfId="18" applyBorder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49" fontId="7" fillId="0" borderId="1" xfId="18" applyBorder="1">
      <alignment/>
      <protection/>
    </xf>
    <xf numFmtId="49" fontId="7" fillId="0" borderId="1" xfId="18" applyBorder="1">
      <alignment horizontal="center"/>
      <protection/>
    </xf>
    <xf numFmtId="49" fontId="4" fillId="0" borderId="1" xfId="18" applyBorder="1">
      <alignment/>
      <protection/>
    </xf>
    <xf numFmtId="49" fontId="4" fillId="0" borderId="1" xfId="18" applyBorder="1">
      <alignment horizontal="center"/>
      <protection/>
    </xf>
    <xf numFmtId="4" fontId="0" fillId="0" borderId="1" xfId="0" applyNumberFormat="1" applyBorder="1" applyAlignment="1">
      <alignment/>
    </xf>
    <xf numFmtId="49" fontId="8" fillId="0" borderId="1" xfId="18" applyBorder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9" fontId="4" fillId="0" borderId="1" xfId="18" applyBorder="1">
      <alignment horizontal="left"/>
      <protection/>
    </xf>
    <xf numFmtId="4" fontId="0" fillId="0" borderId="1" xfId="18" applyNumberFormat="1" applyFont="1" applyBorder="1">
      <alignment horizontal="right"/>
      <protection/>
    </xf>
    <xf numFmtId="49" fontId="8" fillId="0" borderId="1" xfId="18" applyBorder="1">
      <alignment horizontal="left"/>
      <protection/>
    </xf>
    <xf numFmtId="49" fontId="6" fillId="0" borderId="1" xfId="18" applyBorder="1">
      <alignment horizontal="center"/>
      <protection/>
    </xf>
    <xf numFmtId="49" fontId="4" fillId="0" borderId="1" xfId="18" applyBorder="1">
      <alignment horizontal="center"/>
      <protection/>
    </xf>
    <xf numFmtId="4" fontId="0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9" fontId="7" fillId="0" borderId="1" xfId="18" applyBorder="1">
      <alignment horizontal="left"/>
      <protection/>
    </xf>
    <xf numFmtId="49" fontId="8" fillId="0" borderId="1" xfId="18" applyBorder="1">
      <alignment/>
      <protection/>
    </xf>
    <xf numFmtId="49" fontId="4" fillId="0" borderId="1" xfId="18" applyFont="1" applyBorder="1">
      <alignment horizontal="center"/>
      <protection/>
    </xf>
    <xf numFmtId="49" fontId="4" fillId="0" borderId="1" xfId="0" applyFont="1" applyBorder="1" applyAlignment="1">
      <alignment horizontal="center"/>
    </xf>
    <xf numFmtId="49" fontId="7" fillId="0" borderId="1" xfId="18" applyBorder="1">
      <alignment wrapText="1"/>
      <protection/>
    </xf>
    <xf numFmtId="49" fontId="8" fillId="0" borderId="1" xfId="18" applyFont="1" applyBorder="1">
      <alignment horizontal="center"/>
      <protection/>
    </xf>
    <xf numFmtId="49" fontId="4" fillId="0" borderId="1" xfId="18" applyFont="1" applyBorder="1" applyAlignment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9" fontId="7" fillId="0" borderId="1" xfId="18" applyFont="1" applyBorder="1">
      <alignment wrapText="1"/>
      <protection/>
    </xf>
    <xf numFmtId="49" fontId="7" fillId="0" borderId="1" xfId="18" applyFont="1" applyBorder="1">
      <alignment horizontal="center"/>
      <protection/>
    </xf>
    <xf numFmtId="4" fontId="9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9" fontId="11" fillId="0" borderId="1" xfId="18" applyBorder="1">
      <alignment horizontal="center"/>
      <protection/>
    </xf>
    <xf numFmtId="49" fontId="4" fillId="0" borderId="1" xfId="18" applyFont="1" applyBorder="1">
      <alignment horizontal="center"/>
      <protection/>
    </xf>
    <xf numFmtId="49" fontId="4" fillId="0" borderId="1" xfId="0" applyBorder="1" applyAlignment="1">
      <alignment horizontal="center"/>
    </xf>
    <xf numFmtId="49" fontId="4" fillId="0" borderId="1" xfId="0" applyFont="1" applyBorder="1" applyAlignment="1">
      <alignment horizontal="center"/>
    </xf>
    <xf numFmtId="49" fontId="4" fillId="0" borderId="1" xfId="0" applyBorder="1" applyAlignment="1">
      <alignment horizontal="center"/>
    </xf>
    <xf numFmtId="4" fontId="9" fillId="0" borderId="1" xfId="18" applyNumberFormat="1" applyFont="1" applyBorder="1">
      <alignment/>
      <protection/>
    </xf>
    <xf numFmtId="49" fontId="7" fillId="0" borderId="1" xfId="18" applyBorder="1">
      <alignment horizontal="left" wrapText="1"/>
      <protection/>
    </xf>
    <xf numFmtId="4" fontId="10" fillId="0" borderId="1" xfId="18" applyNumberFormat="1" applyFont="1" applyBorder="1">
      <alignment/>
      <protection/>
    </xf>
    <xf numFmtId="49" fontId="12" fillId="0" borderId="1" xfId="18" applyBorder="1">
      <alignment/>
      <protection/>
    </xf>
    <xf numFmtId="49" fontId="11" fillId="0" borderId="1" xfId="18" applyFont="1" applyBorder="1">
      <alignment horizontal="center"/>
      <protection/>
    </xf>
    <xf numFmtId="49" fontId="6" fillId="0" borderId="1" xfId="18" applyFont="1" applyBorder="1">
      <alignment/>
      <protection/>
    </xf>
    <xf numFmtId="49" fontId="4" fillId="0" borderId="1" xfId="18" applyFont="1" applyBorder="1">
      <alignment horizontal="center"/>
      <protection/>
    </xf>
    <xf numFmtId="4" fontId="0" fillId="0" borderId="1" xfId="18" applyNumberFormat="1" applyFont="1" applyBorder="1">
      <alignment/>
      <protection/>
    </xf>
    <xf numFmtId="4" fontId="9" fillId="0" borderId="1" xfId="18" applyNumberFormat="1" applyFont="1" applyBorder="1">
      <alignment/>
      <protection/>
    </xf>
    <xf numFmtId="49" fontId="4" fillId="0" borderId="1" xfId="18" applyFont="1" applyBorder="1">
      <alignment horizontal="center"/>
      <protection/>
    </xf>
    <xf numFmtId="49" fontId="13" fillId="0" borderId="1" xfId="18" applyBorder="1">
      <alignment horizontal="center"/>
      <protection/>
    </xf>
    <xf numFmtId="49" fontId="14" fillId="0" borderId="1" xfId="18" applyBorder="1">
      <alignment horizontal="center"/>
      <protection/>
    </xf>
    <xf numFmtId="49" fontId="4" fillId="0" borderId="1" xfId="0" applyFont="1" applyBorder="1" applyAlignment="1">
      <alignment horizontal="center"/>
    </xf>
    <xf numFmtId="4" fontId="0" fillId="0" borderId="1" xfId="18" applyNumberFormat="1" applyFont="1" applyFill="1" applyBorder="1">
      <alignment/>
      <protection/>
    </xf>
    <xf numFmtId="4" fontId="15" fillId="0" borderId="1" xfId="18" applyNumberFormat="1" applyFont="1" applyBorder="1">
      <alignment/>
      <protection/>
    </xf>
    <xf numFmtId="0" fontId="2" fillId="0" borderId="0" xfId="18">
      <alignment/>
      <protection/>
    </xf>
    <xf numFmtId="0" fontId="16" fillId="0" borderId="0" xfId="18">
      <alignment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4" fontId="15" fillId="0" borderId="1" xfId="18" applyNumberFormat="1" applyFont="1" applyBorder="1">
      <alignment horizontal="right"/>
      <protection/>
    </xf>
    <xf numFmtId="4" fontId="0" fillId="0" borderId="2" xfId="18" applyNumberFormat="1" applyFont="1" applyFill="1" applyBorder="1" applyAlignment="1">
      <alignment horizontal="right"/>
      <protection/>
    </xf>
    <xf numFmtId="4" fontId="9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" fontId="0" fillId="0" borderId="0" xfId="0" applyNumberFormat="1" applyFont="1" applyAlignment="1">
      <alignment/>
    </xf>
    <xf numFmtId="4" fontId="15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 applyAlignment="1">
      <alignment horizontal="right"/>
      <protection/>
    </xf>
    <xf numFmtId="4" fontId="0" fillId="0" borderId="1" xfId="18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9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>
      <alignment/>
      <protection/>
    </xf>
    <xf numFmtId="49" fontId="4" fillId="0" borderId="1" xfId="18" applyFont="1" applyBorder="1" applyAlignment="1">
      <alignment horizontal="center" wrapText="1"/>
      <protection/>
    </xf>
    <xf numFmtId="4" fontId="0" fillId="0" borderId="2" xfId="18" applyNumberFormat="1" applyFont="1" applyFill="1" applyBorder="1">
      <alignment/>
      <protection/>
    </xf>
    <xf numFmtId="4" fontId="0" fillId="0" borderId="1" xfId="0" applyNumberFormat="1" applyFont="1" applyBorder="1" applyAlignment="1">
      <alignment/>
    </xf>
    <xf numFmtId="49" fontId="11" fillId="0" borderId="1" xfId="18" applyFont="1" applyBorder="1">
      <alignment horizontal="left"/>
      <protection/>
    </xf>
    <xf numFmtId="4" fontId="0" fillId="0" borderId="1" xfId="0" applyNumberFormat="1" applyFont="1" applyBorder="1" applyAlignment="1">
      <alignment/>
    </xf>
    <xf numFmtId="4" fontId="10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/>
      <protection/>
    </xf>
    <xf numFmtId="4" fontId="9" fillId="0" borderId="1" xfId="0" applyNumberFormat="1" applyFont="1" applyBorder="1" applyAlignment="1">
      <alignment/>
    </xf>
    <xf numFmtId="4" fontId="10" fillId="0" borderId="1" xfId="18" applyNumberFormat="1" applyFont="1" applyBorder="1">
      <alignment/>
      <protection/>
    </xf>
    <xf numFmtId="49" fontId="7" fillId="0" borderId="1" xfId="18" applyFont="1" applyBorder="1">
      <alignment wrapText="1"/>
      <protection/>
    </xf>
    <xf numFmtId="49" fontId="7" fillId="0" borderId="1" xfId="18" applyFont="1" applyBorder="1">
      <alignment horizontal="center" wrapText="1"/>
      <protection/>
    </xf>
    <xf numFmtId="49" fontId="7" fillId="0" borderId="1" xfId="18" applyFont="1" applyBorder="1">
      <alignment/>
      <protection/>
    </xf>
    <xf numFmtId="49" fontId="18" fillId="0" borderId="1" xfId="18" applyFont="1" applyBorder="1">
      <alignment/>
      <protection/>
    </xf>
    <xf numFmtId="4" fontId="10" fillId="0" borderId="1" xfId="0" applyNumberFormat="1" applyFont="1" applyBorder="1" applyAlignment="1">
      <alignment/>
    </xf>
    <xf numFmtId="49" fontId="7" fillId="0" borderId="1" xfId="18" applyFont="1" applyBorder="1">
      <alignment horizontal="center"/>
      <protection/>
    </xf>
    <xf numFmtId="49" fontId="14" fillId="0" borderId="1" xfId="18" applyFont="1" applyBorder="1">
      <alignment horizontal="center"/>
      <protection/>
    </xf>
    <xf numFmtId="49" fontId="18" fillId="0" borderId="1" xfId="18" applyFont="1" applyBorder="1">
      <alignment horizontal="center"/>
      <protection/>
    </xf>
    <xf numFmtId="49" fontId="7" fillId="0" borderId="1" xfId="18" applyFont="1" applyBorder="1">
      <alignment horizontal="left"/>
      <protection/>
    </xf>
    <xf numFmtId="49" fontId="18" fillId="0" borderId="1" xfId="18" applyFont="1" applyBorder="1">
      <alignment horizontal="left"/>
      <protection/>
    </xf>
    <xf numFmtId="49" fontId="19" fillId="0" borderId="1" xfId="18" applyFont="1" applyBorder="1">
      <alignment horizontal="left"/>
      <protection/>
    </xf>
    <xf numFmtId="49" fontId="7" fillId="0" borderId="1" xfId="18" applyFont="1" applyBorder="1">
      <alignment horizontal="left" wrapText="1"/>
      <protection/>
    </xf>
    <xf numFmtId="49" fontId="6" fillId="0" borderId="1" xfId="18" applyFont="1" applyBorder="1">
      <alignment horizontal="center"/>
      <protection/>
    </xf>
    <xf numFmtId="4" fontId="17" fillId="0" borderId="1" xfId="18" applyNumberFormat="1" applyFont="1" applyBorder="1">
      <alignment/>
      <protection/>
    </xf>
    <xf numFmtId="4" fontId="15" fillId="0" borderId="1" xfId="0" applyNumberFormat="1" applyFont="1" applyBorder="1" applyAlignment="1">
      <alignment/>
    </xf>
    <xf numFmtId="49" fontId="14" fillId="0" borderId="1" xfId="18" applyFont="1" applyBorder="1">
      <alignment horizontal="left"/>
      <protection/>
    </xf>
    <xf numFmtId="49" fontId="13" fillId="0" borderId="1" xfId="18" applyFont="1" applyBorder="1">
      <alignment horizontal="center"/>
      <protection/>
    </xf>
    <xf numFmtId="49" fontId="11" fillId="0" borderId="1" xfId="18" applyFont="1" applyBorder="1" applyAlignment="1">
      <alignment horizontal="center" wrapText="1"/>
      <protection/>
    </xf>
    <xf numFmtId="49" fontId="6" fillId="0" borderId="1" xfId="0" applyFont="1" applyBorder="1" applyAlignment="1">
      <alignment horizontal="center"/>
    </xf>
    <xf numFmtId="49" fontId="11" fillId="0" borderId="1" xfId="18" applyFont="1" applyBorder="1" applyAlignment="1">
      <alignment horizontal="center"/>
      <protection/>
    </xf>
    <xf numFmtId="0" fontId="20" fillId="0" borderId="1" xfId="18" applyFont="1" applyBorder="1">
      <alignment/>
      <protection/>
    </xf>
    <xf numFmtId="49" fontId="6" fillId="0" borderId="1" xfId="18" applyFont="1" applyBorder="1" applyAlignment="1">
      <alignment horizontal="center"/>
      <protection/>
    </xf>
    <xf numFmtId="0" fontId="15" fillId="0" borderId="1" xfId="0" applyFont="1" applyBorder="1" applyAlignment="1">
      <alignment/>
    </xf>
    <xf numFmtId="49" fontId="11" fillId="0" borderId="1" xfId="18" applyFont="1" applyBorder="1">
      <alignment/>
      <protection/>
    </xf>
    <xf numFmtId="4" fontId="0" fillId="0" borderId="1" xfId="0" applyNumberFormat="1" applyFont="1" applyFill="1" applyBorder="1" applyAlignment="1">
      <alignment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11" fillId="0" borderId="1" xfId="0" applyNumberFormat="1" applyFont="1" applyBorder="1" applyAlignment="1" applyProtection="1">
      <alignment horizontal="center" vertical="center"/>
      <protection/>
    </xf>
    <xf numFmtId="49" fontId="4" fillId="0" borderId="1" xfId="18" applyFont="1" applyBorder="1" applyAlignment="1">
      <alignment horizontal="center"/>
      <protection/>
    </xf>
    <xf numFmtId="4" fontId="0" fillId="0" borderId="1" xfId="18" applyNumberFormat="1" applyFont="1" applyBorder="1">
      <alignment horizontal="right"/>
      <protection/>
    </xf>
    <xf numFmtId="4" fontId="0" fillId="0" borderId="1" xfId="18" applyNumberFormat="1" applyFont="1" applyFill="1" applyBorder="1">
      <alignment horizontal="right"/>
      <protection/>
    </xf>
    <xf numFmtId="4" fontId="0" fillId="0" borderId="1" xfId="18" applyNumberFormat="1" applyFont="1" applyFill="1" applyBorder="1">
      <alignment/>
      <protection/>
    </xf>
    <xf numFmtId="4" fontId="0" fillId="0" borderId="1" xfId="18" applyNumberFormat="1" applyFont="1" applyFill="1" applyBorder="1">
      <alignment horizontal="right"/>
      <protection/>
    </xf>
    <xf numFmtId="4" fontId="0" fillId="0" borderId="1" xfId="18" applyNumberFormat="1" applyFont="1" applyFill="1" applyBorder="1">
      <alignment horizontal="right"/>
      <protection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Alignment="1">
      <alignment/>
    </xf>
    <xf numFmtId="4" fontId="17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>
      <alignment horizontal="right"/>
      <protection/>
    </xf>
    <xf numFmtId="4" fontId="22" fillId="0" borderId="1" xfId="0" applyNumberFormat="1" applyFont="1" applyBorder="1" applyAlignment="1">
      <alignment/>
    </xf>
    <xf numFmtId="49" fontId="4" fillId="0" borderId="3" xfId="18" applyBorder="1" applyAlignment="1">
      <alignment horizontal="left"/>
      <protection/>
    </xf>
    <xf numFmtId="49" fontId="11" fillId="0" borderId="1" xfId="18" applyFont="1" applyBorder="1">
      <alignment horizontal="left"/>
      <protection/>
    </xf>
    <xf numFmtId="49" fontId="4" fillId="0" borderId="4" xfId="18" applyFont="1" applyBorder="1" applyAlignment="1">
      <alignment horizontal="left"/>
      <protection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49" fontId="4" fillId="0" borderId="5" xfId="18" applyBorder="1" applyAlignment="1">
      <alignment horizontal="left"/>
      <protection/>
    </xf>
    <xf numFmtId="49" fontId="11" fillId="0" borderId="1" xfId="18" applyBorder="1">
      <alignment horizontal="left"/>
      <protection/>
    </xf>
    <xf numFmtId="49" fontId="4" fillId="0" borderId="1" xfId="18" applyFont="1" applyBorder="1">
      <alignment horizontal="left"/>
      <protection/>
    </xf>
    <xf numFmtId="49" fontId="4" fillId="0" borderId="1" xfId="18" applyBorder="1">
      <alignment horizontal="left"/>
      <protection/>
    </xf>
    <xf numFmtId="49" fontId="4" fillId="0" borderId="1" xfId="0" applyBorder="1" applyAlignment="1">
      <alignment horizontal="left"/>
    </xf>
    <xf numFmtId="49" fontId="4" fillId="0" borderId="1" xfId="0" applyFont="1" applyBorder="1" applyAlignment="1">
      <alignment horizontal="left"/>
    </xf>
    <xf numFmtId="49" fontId="11" fillId="0" borderId="1" xfId="18" applyFont="1" applyBorder="1">
      <alignment horizontal="left" wrapText="1"/>
      <protection/>
    </xf>
    <xf numFmtId="49" fontId="4" fillId="0" borderId="1" xfId="18" applyFont="1" applyBorder="1" applyAlignment="1">
      <alignment horizontal="left" wrapText="1"/>
      <protection/>
    </xf>
    <xf numFmtId="49" fontId="4" fillId="0" borderId="1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4" fillId="0" borderId="5" xfId="18" applyBorder="1" applyAlignment="1">
      <alignment horizontal="left" wrapText="1"/>
      <protection/>
    </xf>
    <xf numFmtId="49" fontId="4" fillId="0" borderId="3" xfId="18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1" xfId="18" applyFont="1" applyBorder="1">
      <alignment horizontal="left"/>
      <protection/>
    </xf>
    <xf numFmtId="49" fontId="4" fillId="0" borderId="4" xfId="0" applyFont="1" applyBorder="1" applyAlignment="1">
      <alignment horizontal="left"/>
    </xf>
    <xf numFmtId="49" fontId="4" fillId="0" borderId="5" xfId="0" applyFont="1" applyBorder="1" applyAlignment="1">
      <alignment horizontal="left"/>
    </xf>
    <xf numFmtId="49" fontId="4" fillId="0" borderId="3" xfId="0" applyFont="1" applyBorder="1" applyAlignment="1">
      <alignment horizontal="left"/>
    </xf>
    <xf numFmtId="49" fontId="4" fillId="0" borderId="4" xfId="0" applyFont="1" applyBorder="1" applyAlignment="1">
      <alignment horizontal="left" wrapText="1"/>
    </xf>
    <xf numFmtId="49" fontId="4" fillId="0" borderId="5" xfId="0" applyFont="1" applyBorder="1" applyAlignment="1">
      <alignment horizontal="left" wrapText="1"/>
    </xf>
    <xf numFmtId="49" fontId="4" fillId="0" borderId="3" xfId="0" applyFont="1" applyBorder="1" applyAlignment="1">
      <alignment horizontal="left" wrapText="1"/>
    </xf>
    <xf numFmtId="49" fontId="4" fillId="0" borderId="1" xfId="0" applyFont="1" applyBorder="1" applyAlignment="1">
      <alignment horizontal="left" wrapText="1"/>
    </xf>
    <xf numFmtId="0" fontId="4" fillId="0" borderId="1" xfId="18" applyNumberFormat="1" applyFont="1" applyBorder="1" applyAlignment="1">
      <alignment horizontal="left" wrapText="1"/>
      <protection/>
    </xf>
    <xf numFmtId="0" fontId="4" fillId="0" borderId="1" xfId="18" applyNumberFormat="1" applyBorder="1" applyAlignment="1">
      <alignment horizontal="left" wrapText="1"/>
      <protection/>
    </xf>
    <xf numFmtId="49" fontId="11" fillId="0" borderId="1" xfId="18" applyFont="1" applyBorder="1">
      <alignment horizontal="left"/>
      <protection/>
    </xf>
    <xf numFmtId="49" fontId="4" fillId="0" borderId="4" xfId="18" applyFont="1" applyBorder="1" applyAlignment="1">
      <alignment horizontal="left" wrapText="1"/>
      <protection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49" fontId="4" fillId="0" borderId="5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1" xfId="18" applyFont="1" applyBorder="1" applyAlignment="1">
      <alignment horizontal="left"/>
      <protection/>
    </xf>
    <xf numFmtId="49" fontId="11" fillId="0" borderId="4" xfId="18" applyFont="1" applyBorder="1" applyAlignment="1">
      <alignment horizontal="left" wrapText="1"/>
      <protection/>
    </xf>
    <xf numFmtId="49" fontId="11" fillId="0" borderId="3" xfId="18" applyFont="1" applyBorder="1" applyAlignment="1">
      <alignment horizontal="left" wrapText="1"/>
      <protection/>
    </xf>
    <xf numFmtId="49" fontId="4" fillId="0" borderId="1" xfId="0" applyFont="1" applyBorder="1" applyAlignment="1">
      <alignment horizontal="left" wrapText="1"/>
    </xf>
    <xf numFmtId="0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6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7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49" fontId="4" fillId="0" borderId="1" xfId="18" applyBorder="1">
      <alignment horizontal="left"/>
      <protection/>
    </xf>
    <xf numFmtId="49" fontId="4" fillId="0" borderId="1" xfId="18" applyFont="1" applyBorder="1" applyAlignment="1">
      <alignment horizontal="left"/>
      <protection/>
    </xf>
    <xf numFmtId="49" fontId="11" fillId="0" borderId="1" xfId="18" applyBorder="1">
      <alignment horizontal="left" wrapText="1"/>
      <protection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49" fontId="11" fillId="0" borderId="1" xfId="18" applyFont="1" applyBorder="1">
      <alignment horizontal="left" wrapText="1"/>
      <protection/>
    </xf>
    <xf numFmtId="49" fontId="4" fillId="0" borderId="1" xfId="18" applyBorder="1" applyAlignment="1">
      <alignment horizontal="left"/>
      <protection/>
    </xf>
    <xf numFmtId="49" fontId="4" fillId="0" borderId="1" xfId="18" applyFont="1" applyBorder="1">
      <alignment horizontal="left"/>
      <protection/>
    </xf>
    <xf numFmtId="49" fontId="4" fillId="0" borderId="1" xfId="18" applyFont="1" applyBorder="1">
      <alignment horizontal="left" wrapText="1"/>
      <protection/>
    </xf>
    <xf numFmtId="49" fontId="4" fillId="0" borderId="1" xfId="18" applyBorder="1">
      <alignment horizontal="left" wrapText="1"/>
      <protection/>
    </xf>
    <xf numFmtId="49" fontId="8" fillId="0" borderId="1" xfId="18" applyBorder="1">
      <alignment horizontal="left"/>
      <protection/>
    </xf>
    <xf numFmtId="0" fontId="4" fillId="0" borderId="1" xfId="18" applyNumberFormat="1" applyBorder="1" applyAlignment="1">
      <alignment horizontal="left" wrapText="1"/>
      <protection/>
    </xf>
    <xf numFmtId="49" fontId="8" fillId="0" borderId="1" xfId="18" applyFont="1" applyBorder="1" applyAlignment="1">
      <alignment horizontal="left" wrapText="1"/>
      <protection/>
    </xf>
    <xf numFmtId="49" fontId="8" fillId="0" borderId="1" xfId="18" applyBorder="1" applyAlignment="1">
      <alignment horizontal="left" wrapText="1"/>
      <protection/>
    </xf>
    <xf numFmtId="49" fontId="8" fillId="0" borderId="1" xfId="18" applyBorder="1">
      <alignment horizontal="left" wrapText="1"/>
      <protection/>
    </xf>
    <xf numFmtId="0" fontId="4" fillId="0" borderId="4" xfId="18" applyNumberFormat="1" applyFont="1" applyBorder="1" applyAlignment="1">
      <alignment horizontal="left" wrapText="1"/>
      <protection/>
    </xf>
    <xf numFmtId="0" fontId="4" fillId="0" borderId="5" xfId="18" applyNumberFormat="1" applyFont="1" applyBorder="1" applyAlignment="1">
      <alignment horizontal="left" wrapText="1"/>
      <protection/>
    </xf>
    <xf numFmtId="0" fontId="4" fillId="0" borderId="3" xfId="18" applyNumberFormat="1" applyFont="1" applyBorder="1" applyAlignment="1">
      <alignment horizontal="left" wrapText="1"/>
      <protection/>
    </xf>
    <xf numFmtId="49" fontId="7" fillId="0" borderId="1" xfId="18" applyFont="1" applyBorder="1">
      <alignment horizontal="left" wrapText="1"/>
      <protection/>
    </xf>
    <xf numFmtId="49" fontId="4" fillId="0" borderId="1" xfId="0" applyFont="1" applyBorder="1" applyAlignment="1">
      <alignment horizontal="left"/>
    </xf>
    <xf numFmtId="49" fontId="4" fillId="0" borderId="1" xfId="0" applyBorder="1" applyAlignment="1">
      <alignment horizontal="left"/>
    </xf>
    <xf numFmtId="49" fontId="19" fillId="0" borderId="1" xfId="18" applyFont="1" applyBorder="1" applyAlignment="1">
      <alignment horizontal="left"/>
      <protection/>
    </xf>
    <xf numFmtId="49" fontId="11" fillId="0" borderId="1" xfId="18" applyFont="1" applyBorder="1" applyAlignment="1">
      <alignment horizontal="left"/>
      <protection/>
    </xf>
    <xf numFmtId="0" fontId="0" fillId="0" borderId="4" xfId="0" applyBorder="1" applyAlignment="1">
      <alignment horizontal="left" wrapText="1"/>
    </xf>
    <xf numFmtId="49" fontId="4" fillId="0" borderId="1" xfId="18" applyBorder="1" applyAlignment="1">
      <alignment horizontal="left" wrapText="1"/>
      <protection/>
    </xf>
    <xf numFmtId="49" fontId="11" fillId="0" borderId="4" xfId="18" applyFont="1" applyBorder="1">
      <alignment horizontal="left" wrapText="1"/>
      <protection/>
    </xf>
    <xf numFmtId="49" fontId="11" fillId="0" borderId="3" xfId="18" applyFont="1" applyBorder="1">
      <alignment horizontal="left" wrapText="1"/>
      <protection/>
    </xf>
    <xf numFmtId="49" fontId="4" fillId="0" borderId="4" xfId="18" applyBorder="1">
      <alignment horizontal="left" wrapText="1"/>
      <protection/>
    </xf>
    <xf numFmtId="49" fontId="4" fillId="0" borderId="5" xfId="18" applyBorder="1">
      <alignment horizontal="left" wrapText="1"/>
      <protection/>
    </xf>
    <xf numFmtId="49" fontId="4" fillId="0" borderId="3" xfId="18" applyBorder="1">
      <alignment horizontal="left" wrapText="1"/>
      <protection/>
    </xf>
    <xf numFmtId="49" fontId="4" fillId="0" borderId="1" xfId="18" applyBorder="1">
      <alignment/>
      <protection/>
    </xf>
    <xf numFmtId="49" fontId="4" fillId="0" borderId="1" xfId="18" applyFont="1" applyBorder="1" applyAlignment="1">
      <alignment horizontal="left" wrapText="1"/>
      <protection/>
    </xf>
    <xf numFmtId="49" fontId="4" fillId="0" borderId="1" xfId="18" applyBorder="1">
      <alignment wrapText="1"/>
      <protection/>
    </xf>
    <xf numFmtId="49" fontId="4" fillId="0" borderId="1" xfId="18" applyFont="1" applyBorder="1">
      <alignment wrapText="1"/>
      <protection/>
    </xf>
    <xf numFmtId="49" fontId="11" fillId="0" borderId="4" xfId="0" applyFont="1" applyBorder="1" applyAlignment="1">
      <alignment horizontal="left" wrapText="1"/>
    </xf>
    <xf numFmtId="49" fontId="11" fillId="0" borderId="3" xfId="0" applyFont="1" applyBorder="1" applyAlignment="1">
      <alignment horizontal="left" wrapText="1"/>
    </xf>
    <xf numFmtId="49" fontId="4" fillId="0" borderId="4" xfId="0" applyFont="1" applyBorder="1" applyAlignment="1">
      <alignment horizontal="left" wrapText="1"/>
    </xf>
    <xf numFmtId="49" fontId="4" fillId="0" borderId="5" xfId="0" applyFont="1" applyBorder="1" applyAlignment="1">
      <alignment horizontal="left" wrapText="1"/>
    </xf>
    <xf numFmtId="49" fontId="4" fillId="0" borderId="3" xfId="0" applyFont="1" applyBorder="1" applyAlignment="1">
      <alignment horizontal="left" wrapText="1"/>
    </xf>
    <xf numFmtId="49" fontId="11" fillId="0" borderId="1" xfId="0" applyFont="1" applyBorder="1" applyAlignment="1">
      <alignment horizontal="left" wrapText="1"/>
    </xf>
    <xf numFmtId="49" fontId="4" fillId="0" borderId="1" xfId="18" applyFont="1" applyBorder="1" applyAlignment="1">
      <alignment horizontal="left"/>
      <protection/>
    </xf>
    <xf numFmtId="49" fontId="4" fillId="0" borderId="1" xfId="18" applyBorder="1">
      <alignment horizontal="left" wrapText="1"/>
      <protection/>
    </xf>
    <xf numFmtId="0" fontId="4" fillId="0" borderId="1" xfId="18" applyNumberFormat="1" applyFont="1" applyBorder="1" applyAlignment="1">
      <alignment horizontal="left" wrapText="1"/>
      <protection/>
    </xf>
    <xf numFmtId="0" fontId="4" fillId="0" borderId="1" xfId="18" applyBorder="1">
      <alignment horizontal="left"/>
      <protection/>
    </xf>
    <xf numFmtId="49" fontId="4" fillId="0" borderId="1" xfId="18" applyBorder="1" applyAlignment="1">
      <alignment horizontal="left"/>
      <protection/>
    </xf>
    <xf numFmtId="0" fontId="0" fillId="0" borderId="4" xfId="0" applyBorder="1" applyAlignment="1">
      <alignment horizontal="left"/>
    </xf>
    <xf numFmtId="49" fontId="4" fillId="0" borderId="5" xfId="0" applyBorder="1" applyAlignment="1">
      <alignment horizontal="left"/>
    </xf>
    <xf numFmtId="49" fontId="4" fillId="0" borderId="3" xfId="0" applyBorder="1" applyAlignment="1">
      <alignment horizontal="left"/>
    </xf>
    <xf numFmtId="49" fontId="4" fillId="0" borderId="4" xfId="18" applyFont="1" applyBorder="1">
      <alignment horizontal="left"/>
      <protection/>
    </xf>
    <xf numFmtId="49" fontId="4" fillId="0" borderId="5" xfId="18" applyFont="1" applyBorder="1">
      <alignment horizontal="left"/>
      <protection/>
    </xf>
    <xf numFmtId="49" fontId="4" fillId="0" borderId="3" xfId="18" applyFont="1" applyBorder="1">
      <alignment horizontal="left"/>
      <protection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49" fontId="4" fillId="0" borderId="5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/>
      <protection/>
    </xf>
    <xf numFmtId="49" fontId="4" fillId="0" borderId="3" xfId="18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workbookViewId="0" topLeftCell="A616">
      <selection activeCell="F620" sqref="F620"/>
    </sheetView>
  </sheetViews>
  <sheetFormatPr defaultColWidth="9.00390625" defaultRowHeight="12.75"/>
  <cols>
    <col min="1" max="1" width="36.875" style="0" customWidth="1"/>
    <col min="2" max="2" width="18.00390625" style="0" customWidth="1"/>
    <col min="3" max="3" width="10.625" style="0" customWidth="1"/>
    <col min="5" max="5" width="16.375" style="0" customWidth="1"/>
    <col min="6" max="6" width="16.125" style="0" customWidth="1"/>
    <col min="7" max="7" width="16.00390625" style="0" customWidth="1"/>
    <col min="8" max="8" width="11.25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">
      <c r="A2" s="122" t="s">
        <v>283</v>
      </c>
      <c r="B2" s="123"/>
      <c r="C2" s="123"/>
      <c r="D2" s="123"/>
      <c r="E2" s="123"/>
      <c r="F2" s="123"/>
    </row>
    <row r="3" spans="1:6" ht="18">
      <c r="A3" s="2"/>
      <c r="B3" s="1"/>
      <c r="C3" s="1"/>
      <c r="D3" s="1"/>
      <c r="E3" s="1"/>
      <c r="F3" s="1"/>
    </row>
    <row r="4" spans="1:6" ht="18">
      <c r="A4" s="2"/>
      <c r="B4" s="1"/>
      <c r="C4" s="1"/>
      <c r="D4" s="1"/>
      <c r="E4" s="1"/>
      <c r="F4" s="1"/>
    </row>
    <row r="5" spans="1:8" ht="32.25" customHeight="1">
      <c r="A5" s="175" t="s">
        <v>0</v>
      </c>
      <c r="B5" s="175" t="s">
        <v>1</v>
      </c>
      <c r="C5" s="175"/>
      <c r="D5" s="175"/>
      <c r="E5" s="173" t="s">
        <v>282</v>
      </c>
      <c r="F5" s="173" t="s">
        <v>2</v>
      </c>
      <c r="G5" s="171" t="s">
        <v>3</v>
      </c>
      <c r="H5" s="173" t="s">
        <v>4</v>
      </c>
    </row>
    <row r="6" spans="1:8" ht="30.75" customHeight="1">
      <c r="A6" s="175"/>
      <c r="B6" s="107" t="s">
        <v>5</v>
      </c>
      <c r="C6" s="107" t="s">
        <v>6</v>
      </c>
      <c r="D6" s="108" t="s">
        <v>7</v>
      </c>
      <c r="E6" s="173"/>
      <c r="F6" s="174"/>
      <c r="G6" s="172"/>
      <c r="H6" s="174"/>
    </row>
    <row r="7" spans="1:8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</row>
    <row r="8" spans="1:8" ht="26.25" customHeight="1">
      <c r="A8" s="5" t="s">
        <v>8</v>
      </c>
      <c r="B8" s="6" t="s">
        <v>9</v>
      </c>
      <c r="C8" s="7"/>
      <c r="D8" s="8"/>
      <c r="E8" s="78">
        <f>SUM(E9)</f>
        <v>75000</v>
      </c>
      <c r="F8" s="78">
        <f>F9</f>
        <v>75000</v>
      </c>
      <c r="G8" s="86">
        <f>G9</f>
        <v>10284</v>
      </c>
      <c r="H8" s="86">
        <f>G8/F8*100</f>
        <v>13.712</v>
      </c>
    </row>
    <row r="9" spans="1:8" ht="30.75" customHeight="1">
      <c r="A9" s="140" t="s">
        <v>10</v>
      </c>
      <c r="B9" s="140"/>
      <c r="C9" s="42" t="s">
        <v>11</v>
      </c>
      <c r="D9" s="94"/>
      <c r="E9" s="26">
        <f>SUM(E10)</f>
        <v>75000</v>
      </c>
      <c r="F9" s="26">
        <f>F10</f>
        <v>75000</v>
      </c>
      <c r="G9" s="26">
        <f>G10</f>
        <v>10284</v>
      </c>
      <c r="H9" s="80">
        <f>G9/F9*100</f>
        <v>13.712</v>
      </c>
    </row>
    <row r="10" spans="1:8" ht="18.75" customHeight="1">
      <c r="A10" s="137" t="s">
        <v>12</v>
      </c>
      <c r="B10" s="137"/>
      <c r="C10" s="137"/>
      <c r="D10" s="8" t="s">
        <v>13</v>
      </c>
      <c r="E10" s="17">
        <v>75000</v>
      </c>
      <c r="F10" s="13">
        <v>75000</v>
      </c>
      <c r="G10" s="9">
        <v>10284</v>
      </c>
      <c r="H10" s="9">
        <f aca="true" t="shared" si="0" ref="H10:H79">G10/F10*100</f>
        <v>13.712</v>
      </c>
    </row>
    <row r="11" spans="1:8" ht="16.5" customHeight="1">
      <c r="A11" s="5" t="s">
        <v>14</v>
      </c>
      <c r="B11" s="6" t="s">
        <v>15</v>
      </c>
      <c r="C11" s="7"/>
      <c r="D11" s="8"/>
      <c r="E11" s="78">
        <f>E12+E14</f>
        <v>363602</v>
      </c>
      <c r="F11" s="78">
        <f>F12+F14</f>
        <v>363602</v>
      </c>
      <c r="G11" s="86">
        <f>G12+G14</f>
        <v>175989.77000000002</v>
      </c>
      <c r="H11" s="86">
        <f t="shared" si="0"/>
        <v>48.401760716387706</v>
      </c>
    </row>
    <row r="12" spans="1:8" ht="17.25" customHeight="1">
      <c r="A12" s="161" t="s">
        <v>16</v>
      </c>
      <c r="B12" s="161"/>
      <c r="C12" s="42" t="s">
        <v>17</v>
      </c>
      <c r="D12" s="94"/>
      <c r="E12" s="26">
        <f>SUM(E13)</f>
        <v>268602</v>
      </c>
      <c r="F12" s="26">
        <f>SUM(F13)</f>
        <v>268602</v>
      </c>
      <c r="G12" s="96">
        <f>G13</f>
        <v>137490.2</v>
      </c>
      <c r="H12" s="80">
        <f t="shared" si="0"/>
        <v>51.18733293125145</v>
      </c>
    </row>
    <row r="13" spans="1:8" ht="16.5" customHeight="1">
      <c r="A13" s="176" t="s">
        <v>18</v>
      </c>
      <c r="B13" s="176"/>
      <c r="C13" s="176"/>
      <c r="D13" s="16" t="s">
        <v>19</v>
      </c>
      <c r="E13" s="17">
        <v>268602</v>
      </c>
      <c r="F13" s="57">
        <v>268602</v>
      </c>
      <c r="G13" s="9">
        <v>137490.2</v>
      </c>
      <c r="H13" s="9">
        <f t="shared" si="0"/>
        <v>51.18733293125145</v>
      </c>
    </row>
    <row r="14" spans="1:8" ht="19.5" customHeight="1">
      <c r="A14" s="161" t="s">
        <v>20</v>
      </c>
      <c r="B14" s="161"/>
      <c r="C14" s="42" t="s">
        <v>21</v>
      </c>
      <c r="D14" s="94"/>
      <c r="E14" s="26">
        <f>SUM(E15:E15)</f>
        <v>95000</v>
      </c>
      <c r="F14" s="26">
        <f>SUM(F15:F15)</f>
        <v>95000</v>
      </c>
      <c r="G14" s="26">
        <f>SUM(G15:G15)</f>
        <v>38499.57</v>
      </c>
      <c r="H14" s="26">
        <f>SUM(H15:H15)</f>
        <v>40.52586315789474</v>
      </c>
    </row>
    <row r="15" spans="1:8" ht="16.5" customHeight="1">
      <c r="A15" s="137" t="s">
        <v>12</v>
      </c>
      <c r="B15" s="137"/>
      <c r="C15" s="137"/>
      <c r="D15" s="8" t="s">
        <v>13</v>
      </c>
      <c r="E15" s="17">
        <v>95000</v>
      </c>
      <c r="F15" s="18">
        <v>95000</v>
      </c>
      <c r="G15" s="9">
        <v>38499.57</v>
      </c>
      <c r="H15" s="9">
        <f t="shared" si="0"/>
        <v>40.52586315789474</v>
      </c>
    </row>
    <row r="16" spans="1:8" ht="21.75" customHeight="1">
      <c r="A16" s="19" t="s">
        <v>22</v>
      </c>
      <c r="B16" s="6" t="s">
        <v>23</v>
      </c>
      <c r="C16" s="8"/>
      <c r="D16" s="20"/>
      <c r="E16" s="78">
        <f>SUM(E17)</f>
        <v>13013888</v>
      </c>
      <c r="F16" s="78">
        <f>F17</f>
        <v>14991535.95</v>
      </c>
      <c r="G16" s="86">
        <f>G17</f>
        <v>1869174.18</v>
      </c>
      <c r="H16" s="86">
        <f t="shared" si="0"/>
        <v>12.468196629312022</v>
      </c>
    </row>
    <row r="17" spans="1:8" ht="21" customHeight="1">
      <c r="A17" s="161" t="s">
        <v>24</v>
      </c>
      <c r="B17" s="161"/>
      <c r="C17" s="42" t="s">
        <v>25</v>
      </c>
      <c r="D17" s="105"/>
      <c r="E17" s="26">
        <f>SUM(E18:E42)</f>
        <v>13013888</v>
      </c>
      <c r="F17" s="26">
        <f>SUM(F18:F42)</f>
        <v>14991535.95</v>
      </c>
      <c r="G17" s="26">
        <f>SUM(G18:G42)</f>
        <v>1869174.18</v>
      </c>
      <c r="H17" s="80">
        <f t="shared" si="0"/>
        <v>12.468196629312022</v>
      </c>
    </row>
    <row r="18" spans="1:8" ht="27" customHeight="1">
      <c r="A18" s="203" t="s">
        <v>67</v>
      </c>
      <c r="B18" s="204"/>
      <c r="C18" s="205"/>
      <c r="D18" s="8" t="s">
        <v>68</v>
      </c>
      <c r="E18" s="13">
        <v>450000</v>
      </c>
      <c r="F18" s="58">
        <v>326000</v>
      </c>
      <c r="G18" s="9">
        <v>146741.8</v>
      </c>
      <c r="H18" s="9">
        <f>G18/F18*100</f>
        <v>45.01282208588957</v>
      </c>
    </row>
    <row r="19" spans="1:8" ht="17.25" customHeight="1">
      <c r="A19" s="151" t="s">
        <v>26</v>
      </c>
      <c r="B19" s="151"/>
      <c r="C19" s="151"/>
      <c r="D19" s="34" t="s">
        <v>27</v>
      </c>
      <c r="E19" s="17">
        <v>10000</v>
      </c>
      <c r="F19" s="17">
        <v>10000</v>
      </c>
      <c r="G19" s="77">
        <v>4447.96</v>
      </c>
      <c r="H19" s="77">
        <f t="shared" si="0"/>
        <v>44.479600000000005</v>
      </c>
    </row>
    <row r="20" spans="1:8" ht="16.5" customHeight="1">
      <c r="A20" s="151" t="s">
        <v>28</v>
      </c>
      <c r="B20" s="151"/>
      <c r="C20" s="151"/>
      <c r="D20" s="34" t="s">
        <v>29</v>
      </c>
      <c r="E20" s="17">
        <v>481678</v>
      </c>
      <c r="F20" s="17">
        <v>528568</v>
      </c>
      <c r="G20" s="77">
        <v>212248.22</v>
      </c>
      <c r="H20" s="77">
        <f t="shared" si="0"/>
        <v>40.15532911564832</v>
      </c>
    </row>
    <row r="21" spans="1:8" ht="15.75" customHeight="1">
      <c r="A21" s="151" t="s">
        <v>30</v>
      </c>
      <c r="B21" s="151"/>
      <c r="C21" s="151"/>
      <c r="D21" s="34" t="s">
        <v>31</v>
      </c>
      <c r="E21" s="17">
        <v>36500</v>
      </c>
      <c r="F21" s="17">
        <v>30647</v>
      </c>
      <c r="G21" s="77">
        <v>30647</v>
      </c>
      <c r="H21" s="77">
        <f t="shared" si="0"/>
        <v>100</v>
      </c>
    </row>
    <row r="22" spans="1:8" ht="15" customHeight="1">
      <c r="A22" s="151" t="s">
        <v>32</v>
      </c>
      <c r="B22" s="151"/>
      <c r="C22" s="151"/>
      <c r="D22" s="34" t="s">
        <v>33</v>
      </c>
      <c r="E22" s="17">
        <v>86847</v>
      </c>
      <c r="F22" s="17">
        <v>88395</v>
      </c>
      <c r="G22" s="77">
        <v>34325.65</v>
      </c>
      <c r="H22" s="77">
        <f t="shared" si="0"/>
        <v>38.83211720119916</v>
      </c>
    </row>
    <row r="23" spans="1:8" ht="16.5" customHeight="1">
      <c r="A23" s="151" t="s">
        <v>34</v>
      </c>
      <c r="B23" s="151"/>
      <c r="C23" s="151"/>
      <c r="D23" s="34" t="s">
        <v>35</v>
      </c>
      <c r="E23" s="17">
        <v>12695</v>
      </c>
      <c r="F23" s="17">
        <v>12922</v>
      </c>
      <c r="G23" s="77">
        <v>5172.07</v>
      </c>
      <c r="H23" s="77">
        <f t="shared" si="0"/>
        <v>40.025305680235256</v>
      </c>
    </row>
    <row r="24" spans="1:8" ht="15.75" customHeight="1">
      <c r="A24" s="151" t="s">
        <v>36</v>
      </c>
      <c r="B24" s="151"/>
      <c r="C24" s="151"/>
      <c r="D24" s="34" t="s">
        <v>37</v>
      </c>
      <c r="E24" s="17">
        <v>55300</v>
      </c>
      <c r="F24" s="17">
        <v>55300</v>
      </c>
      <c r="G24" s="77">
        <v>10800</v>
      </c>
      <c r="H24" s="77">
        <f t="shared" si="0"/>
        <v>19.529837251356238</v>
      </c>
    </row>
    <row r="25" spans="1:8" ht="14.25" customHeight="1">
      <c r="A25" s="151" t="s">
        <v>38</v>
      </c>
      <c r="B25" s="151"/>
      <c r="C25" s="151"/>
      <c r="D25" s="34" t="s">
        <v>39</v>
      </c>
      <c r="E25" s="17">
        <v>132300</v>
      </c>
      <c r="F25" s="17">
        <v>126600</v>
      </c>
      <c r="G25" s="77">
        <v>38117.62</v>
      </c>
      <c r="H25" s="77">
        <f t="shared" si="0"/>
        <v>30.108704581358616</v>
      </c>
    </row>
    <row r="26" spans="1:8" ht="15" customHeight="1">
      <c r="A26" s="151" t="s">
        <v>40</v>
      </c>
      <c r="B26" s="151"/>
      <c r="C26" s="151"/>
      <c r="D26" s="34" t="s">
        <v>41</v>
      </c>
      <c r="E26" s="17">
        <v>33600</v>
      </c>
      <c r="F26" s="17">
        <v>33600</v>
      </c>
      <c r="G26" s="106">
        <v>21217.69</v>
      </c>
      <c r="H26" s="77">
        <f t="shared" si="0"/>
        <v>63.1478869047619</v>
      </c>
    </row>
    <row r="27" spans="1:8" ht="15.75" customHeight="1">
      <c r="A27" s="151" t="s">
        <v>42</v>
      </c>
      <c r="B27" s="151"/>
      <c r="C27" s="151"/>
      <c r="D27" s="34" t="s">
        <v>43</v>
      </c>
      <c r="E27" s="17">
        <v>198070</v>
      </c>
      <c r="F27" s="77">
        <v>198070</v>
      </c>
      <c r="G27" s="106">
        <v>28429.58</v>
      </c>
      <c r="H27" s="77">
        <f t="shared" si="0"/>
        <v>14.353299338617662</v>
      </c>
    </row>
    <row r="28" spans="1:8" ht="15.75" customHeight="1">
      <c r="A28" s="151" t="s">
        <v>12</v>
      </c>
      <c r="B28" s="151"/>
      <c r="C28" s="151"/>
      <c r="D28" s="34" t="s">
        <v>13</v>
      </c>
      <c r="E28" s="17">
        <v>450000</v>
      </c>
      <c r="F28" s="77">
        <v>450000</v>
      </c>
      <c r="G28" s="106">
        <v>8291.44</v>
      </c>
      <c r="H28" s="77">
        <f t="shared" si="0"/>
        <v>1.8425422222222223</v>
      </c>
    </row>
    <row r="29" spans="1:8" ht="16.5" customHeight="1">
      <c r="A29" s="151" t="s">
        <v>145</v>
      </c>
      <c r="B29" s="151"/>
      <c r="C29" s="151"/>
      <c r="D29" s="34" t="s">
        <v>45</v>
      </c>
      <c r="E29" s="17">
        <v>1000</v>
      </c>
      <c r="F29" s="77">
        <v>1000</v>
      </c>
      <c r="G29" s="106">
        <v>711.88</v>
      </c>
      <c r="H29" s="77">
        <f t="shared" si="0"/>
        <v>71.188</v>
      </c>
    </row>
    <row r="30" spans="1:8" ht="18" customHeight="1">
      <c r="A30" s="218" t="s">
        <v>46</v>
      </c>
      <c r="B30" s="218"/>
      <c r="C30" s="218"/>
      <c r="D30" s="50" t="s">
        <v>47</v>
      </c>
      <c r="E30" s="17">
        <v>4300</v>
      </c>
      <c r="F30" s="77">
        <v>4300</v>
      </c>
      <c r="G30" s="106">
        <v>1912.09</v>
      </c>
      <c r="H30" s="77">
        <f t="shared" si="0"/>
        <v>44.46720930232558</v>
      </c>
    </row>
    <row r="31" spans="1:8" ht="17.25" customHeight="1">
      <c r="A31" s="218" t="s">
        <v>48</v>
      </c>
      <c r="B31" s="218"/>
      <c r="C31" s="218"/>
      <c r="D31" s="50" t="s">
        <v>49</v>
      </c>
      <c r="E31" s="17">
        <v>5200</v>
      </c>
      <c r="F31" s="77">
        <v>5200</v>
      </c>
      <c r="G31" s="106">
        <v>1832.55</v>
      </c>
      <c r="H31" s="77">
        <f t="shared" si="0"/>
        <v>35.24134615384615</v>
      </c>
    </row>
    <row r="32" spans="1:8" ht="17.25" customHeight="1">
      <c r="A32" s="151" t="s">
        <v>50</v>
      </c>
      <c r="B32" s="151"/>
      <c r="C32" s="151"/>
      <c r="D32" s="34" t="s">
        <v>51</v>
      </c>
      <c r="E32" s="17">
        <v>1200</v>
      </c>
      <c r="F32" s="77">
        <v>1200</v>
      </c>
      <c r="G32" s="77">
        <v>320.05</v>
      </c>
      <c r="H32" s="77">
        <f t="shared" si="0"/>
        <v>26.670833333333334</v>
      </c>
    </row>
    <row r="33" spans="1:8" ht="18" customHeight="1">
      <c r="A33" s="136" t="s">
        <v>52</v>
      </c>
      <c r="B33" s="137"/>
      <c r="C33" s="137"/>
      <c r="D33" s="8" t="s">
        <v>53</v>
      </c>
      <c r="E33" s="13">
        <v>17400</v>
      </c>
      <c r="F33" s="13">
        <v>17485.95</v>
      </c>
      <c r="G33" s="9">
        <v>4856.95</v>
      </c>
      <c r="H33" s="9">
        <f t="shared" si="0"/>
        <v>27.77630040117923</v>
      </c>
    </row>
    <row r="34" spans="1:8" ht="18" customHeight="1">
      <c r="A34" s="136" t="s">
        <v>54</v>
      </c>
      <c r="B34" s="137"/>
      <c r="C34" s="137"/>
      <c r="D34" s="8" t="s">
        <v>55</v>
      </c>
      <c r="E34" s="13">
        <v>10000</v>
      </c>
      <c r="F34" s="13">
        <v>10000</v>
      </c>
      <c r="G34" s="9">
        <v>7500</v>
      </c>
      <c r="H34" s="9">
        <f t="shared" si="0"/>
        <v>75</v>
      </c>
    </row>
    <row r="35" spans="1:8" ht="18.75" customHeight="1">
      <c r="A35" s="137" t="s">
        <v>56</v>
      </c>
      <c r="B35" s="137"/>
      <c r="C35" s="137"/>
      <c r="D35" s="8" t="s">
        <v>57</v>
      </c>
      <c r="E35" s="13">
        <v>4900</v>
      </c>
      <c r="F35" s="13">
        <v>4900</v>
      </c>
      <c r="G35" s="9">
        <v>2448</v>
      </c>
      <c r="H35" s="9">
        <f t="shared" si="0"/>
        <v>49.95918367346939</v>
      </c>
    </row>
    <row r="36" spans="1:8" ht="17.25" customHeight="1">
      <c r="A36" s="136" t="s">
        <v>261</v>
      </c>
      <c r="B36" s="137"/>
      <c r="C36" s="137"/>
      <c r="D36" s="21" t="s">
        <v>60</v>
      </c>
      <c r="E36" s="13">
        <v>1000</v>
      </c>
      <c r="F36" s="13">
        <v>1000</v>
      </c>
      <c r="G36" s="9">
        <v>13.34</v>
      </c>
      <c r="H36" s="9">
        <f t="shared" si="0"/>
        <v>1.3339999999999999</v>
      </c>
    </row>
    <row r="37" spans="1:8" ht="18" customHeight="1">
      <c r="A37" s="141" t="s">
        <v>262</v>
      </c>
      <c r="B37" s="141"/>
      <c r="C37" s="141"/>
      <c r="D37" s="21" t="s">
        <v>62</v>
      </c>
      <c r="E37" s="13">
        <v>5000</v>
      </c>
      <c r="F37" s="13">
        <v>5000</v>
      </c>
      <c r="G37" s="9">
        <v>4495.17</v>
      </c>
      <c r="H37" s="9">
        <f t="shared" si="0"/>
        <v>89.9034</v>
      </c>
    </row>
    <row r="38" spans="1:8" ht="25.5" customHeight="1">
      <c r="A38" s="142" t="s">
        <v>63</v>
      </c>
      <c r="B38" s="142"/>
      <c r="C38" s="142"/>
      <c r="D38" s="22" t="s">
        <v>64</v>
      </c>
      <c r="E38" s="13">
        <v>1000</v>
      </c>
      <c r="F38" s="13">
        <v>1000</v>
      </c>
      <c r="G38" s="9">
        <v>65.03</v>
      </c>
      <c r="H38" s="9">
        <f t="shared" si="0"/>
        <v>6.503</v>
      </c>
    </row>
    <row r="39" spans="1:8" ht="18.75" customHeight="1">
      <c r="A39" s="142" t="s">
        <v>65</v>
      </c>
      <c r="B39" s="142"/>
      <c r="C39" s="142"/>
      <c r="D39" s="22" t="s">
        <v>66</v>
      </c>
      <c r="E39" s="13">
        <v>1000</v>
      </c>
      <c r="F39" s="13">
        <v>6700</v>
      </c>
      <c r="G39" s="9">
        <v>3791.85</v>
      </c>
      <c r="H39" s="9">
        <f t="shared" si="0"/>
        <v>56.59477611940298</v>
      </c>
    </row>
    <row r="40" spans="1:8" ht="18.75" customHeight="1">
      <c r="A40" s="141" t="s">
        <v>263</v>
      </c>
      <c r="B40" s="141"/>
      <c r="C40" s="141"/>
      <c r="D40" s="21" t="s">
        <v>69</v>
      </c>
      <c r="E40" s="13">
        <v>2694898</v>
      </c>
      <c r="F40" s="13">
        <v>4753648</v>
      </c>
      <c r="G40" s="9">
        <v>1300788.24</v>
      </c>
      <c r="H40" s="9">
        <f t="shared" si="0"/>
        <v>27.36400002692669</v>
      </c>
    </row>
    <row r="41" spans="1:8" ht="18.75" customHeight="1">
      <c r="A41" s="141" t="s">
        <v>263</v>
      </c>
      <c r="B41" s="141"/>
      <c r="C41" s="141"/>
      <c r="D41" s="21" t="s">
        <v>284</v>
      </c>
      <c r="E41" s="13">
        <v>7318184</v>
      </c>
      <c r="F41" s="13">
        <v>7318184</v>
      </c>
      <c r="G41" s="9">
        <v>0</v>
      </c>
      <c r="H41" s="9">
        <f t="shared" si="0"/>
        <v>0</v>
      </c>
    </row>
    <row r="42" spans="1:8" ht="18.75" customHeight="1">
      <c r="A42" s="141" t="s">
        <v>263</v>
      </c>
      <c r="B42" s="141"/>
      <c r="C42" s="141"/>
      <c r="D42" s="21" t="s">
        <v>285</v>
      </c>
      <c r="E42" s="13">
        <v>1001816</v>
      </c>
      <c r="F42" s="13">
        <v>1001816</v>
      </c>
      <c r="G42" s="9">
        <v>0</v>
      </c>
      <c r="H42" s="9">
        <f t="shared" si="0"/>
        <v>0</v>
      </c>
    </row>
    <row r="43" spans="1:8" ht="22.5" customHeight="1">
      <c r="A43" s="23" t="s">
        <v>70</v>
      </c>
      <c r="B43" s="6" t="s">
        <v>71</v>
      </c>
      <c r="C43" s="7"/>
      <c r="D43" s="8"/>
      <c r="E43" s="78">
        <f>E44</f>
        <v>6000</v>
      </c>
      <c r="F43" s="78">
        <f>F44</f>
        <v>6000</v>
      </c>
      <c r="G43" s="78">
        <f>G44</f>
        <v>0</v>
      </c>
      <c r="H43" s="86">
        <f t="shared" si="0"/>
        <v>0</v>
      </c>
    </row>
    <row r="44" spans="1:8" ht="23.25" customHeight="1">
      <c r="A44" s="140" t="s">
        <v>72</v>
      </c>
      <c r="B44" s="140"/>
      <c r="C44" s="42" t="s">
        <v>73</v>
      </c>
      <c r="D44" s="105"/>
      <c r="E44" s="26">
        <f>SUM(E45:E46)</f>
        <v>6000</v>
      </c>
      <c r="F44" s="26">
        <f>SUM(F45:F46)</f>
        <v>6000</v>
      </c>
      <c r="G44" s="26">
        <f>SUM(G45:G46)</f>
        <v>0</v>
      </c>
      <c r="H44" s="80">
        <f t="shared" si="0"/>
        <v>0</v>
      </c>
    </row>
    <row r="45" spans="1:8" ht="21.75" customHeight="1">
      <c r="A45" s="185" t="s">
        <v>38</v>
      </c>
      <c r="B45" s="185"/>
      <c r="C45" s="185"/>
      <c r="D45" s="16" t="s">
        <v>39</v>
      </c>
      <c r="E45" s="18">
        <v>3000</v>
      </c>
      <c r="F45" s="18">
        <v>3000</v>
      </c>
      <c r="G45" s="9">
        <v>0</v>
      </c>
      <c r="H45" s="9">
        <v>0</v>
      </c>
    </row>
    <row r="46" spans="1:8" ht="21" customHeight="1">
      <c r="A46" s="137" t="s">
        <v>12</v>
      </c>
      <c r="B46" s="137"/>
      <c r="C46" s="137"/>
      <c r="D46" s="16" t="s">
        <v>13</v>
      </c>
      <c r="E46" s="111">
        <v>3000</v>
      </c>
      <c r="F46" s="18">
        <v>3000</v>
      </c>
      <c r="G46" s="9">
        <v>0</v>
      </c>
      <c r="H46" s="9">
        <f t="shared" si="0"/>
        <v>0</v>
      </c>
    </row>
    <row r="47" spans="1:8" ht="20.25" customHeight="1">
      <c r="A47" s="23" t="s">
        <v>74</v>
      </c>
      <c r="B47" s="6" t="s">
        <v>75</v>
      </c>
      <c r="C47" s="7"/>
      <c r="D47" s="8"/>
      <c r="E47" s="78">
        <f>E48</f>
        <v>28100</v>
      </c>
      <c r="F47" s="78">
        <f>F48</f>
        <v>73100</v>
      </c>
      <c r="G47" s="78">
        <f>G48</f>
        <v>27149.129999999997</v>
      </c>
      <c r="H47" s="86">
        <f>G47/F47*100</f>
        <v>37.13971272229822</v>
      </c>
    </row>
    <row r="48" spans="1:8" ht="19.5" customHeight="1">
      <c r="A48" s="140" t="s">
        <v>76</v>
      </c>
      <c r="B48" s="140"/>
      <c r="C48" s="42" t="s">
        <v>77</v>
      </c>
      <c r="D48" s="105"/>
      <c r="E48" s="26">
        <f>SUM(E49:E52)</f>
        <v>28100</v>
      </c>
      <c r="F48" s="26">
        <f>SUM(F49:F52)</f>
        <v>73100</v>
      </c>
      <c r="G48" s="26">
        <f>SUM(G49:G52)</f>
        <v>27149.129999999997</v>
      </c>
      <c r="H48" s="80">
        <f>G48/F48*100</f>
        <v>37.13971272229822</v>
      </c>
    </row>
    <row r="49" spans="1:8" ht="19.5" customHeight="1">
      <c r="A49" s="151" t="s">
        <v>12</v>
      </c>
      <c r="B49" s="151"/>
      <c r="C49" s="151"/>
      <c r="D49" s="34" t="s">
        <v>13</v>
      </c>
      <c r="E49" s="110">
        <v>8000</v>
      </c>
      <c r="F49" s="124">
        <v>8000</v>
      </c>
      <c r="G49" s="124">
        <v>409.96</v>
      </c>
      <c r="H49" s="65">
        <f>G49/F49*100</f>
        <v>5.1245</v>
      </c>
    </row>
    <row r="50" spans="1:8" ht="19.5" customHeight="1">
      <c r="A50" s="207" t="s">
        <v>52</v>
      </c>
      <c r="B50" s="207"/>
      <c r="C50" s="207"/>
      <c r="D50" s="25" t="s">
        <v>53</v>
      </c>
      <c r="E50" s="125">
        <v>100</v>
      </c>
      <c r="F50" s="124">
        <v>100</v>
      </c>
      <c r="G50" s="124">
        <v>0</v>
      </c>
      <c r="H50" s="65">
        <f>G50/F50*100</f>
        <v>0</v>
      </c>
    </row>
    <row r="51" spans="1:8" ht="17.25" customHeight="1">
      <c r="A51" s="207" t="s">
        <v>78</v>
      </c>
      <c r="B51" s="207"/>
      <c r="C51" s="207"/>
      <c r="D51" s="25" t="s">
        <v>79</v>
      </c>
      <c r="E51" s="126">
        <v>19000</v>
      </c>
      <c r="F51" s="126">
        <v>64000</v>
      </c>
      <c r="G51" s="126">
        <v>26679.17</v>
      </c>
      <c r="H51" s="77">
        <f>G51/F51*100</f>
        <v>41.686203125</v>
      </c>
    </row>
    <row r="52" spans="1:8" ht="18.75" customHeight="1">
      <c r="A52" s="207" t="s">
        <v>80</v>
      </c>
      <c r="B52" s="207"/>
      <c r="C52" s="207"/>
      <c r="D52" s="25" t="s">
        <v>81</v>
      </c>
      <c r="E52" s="127">
        <v>1000</v>
      </c>
      <c r="F52" s="127">
        <v>1000</v>
      </c>
      <c r="G52" s="126">
        <v>60</v>
      </c>
      <c r="H52" s="77">
        <f t="shared" si="0"/>
        <v>6</v>
      </c>
    </row>
    <row r="53" spans="1:8" ht="19.5" customHeight="1">
      <c r="A53" s="23" t="s">
        <v>82</v>
      </c>
      <c r="B53" s="6" t="s">
        <v>83</v>
      </c>
      <c r="C53" s="7"/>
      <c r="D53" s="8"/>
      <c r="E53" s="78">
        <f>E54+E56+E58</f>
        <v>401400</v>
      </c>
      <c r="F53" s="78">
        <f>F54+F56+F58</f>
        <v>401400</v>
      </c>
      <c r="G53" s="78">
        <f>G54+G56+G58</f>
        <v>161584.26</v>
      </c>
      <c r="H53" s="70">
        <f t="shared" si="0"/>
        <v>40.255171898355755</v>
      </c>
    </row>
    <row r="54" spans="1:8" ht="23.25" customHeight="1">
      <c r="A54" s="140" t="s">
        <v>84</v>
      </c>
      <c r="B54" s="140"/>
      <c r="C54" s="42" t="s">
        <v>85</v>
      </c>
      <c r="D54" s="43"/>
      <c r="E54" s="26">
        <f>SUM(E55)</f>
        <v>30000</v>
      </c>
      <c r="F54" s="26">
        <f>F55</f>
        <v>30000</v>
      </c>
      <c r="G54" s="26">
        <f>G55</f>
        <v>0</v>
      </c>
      <c r="H54" s="80">
        <f t="shared" si="0"/>
        <v>0</v>
      </c>
    </row>
    <row r="55" spans="1:8" ht="18" customHeight="1">
      <c r="A55" s="137" t="s">
        <v>12</v>
      </c>
      <c r="B55" s="137"/>
      <c r="C55" s="137"/>
      <c r="D55" s="8" t="s">
        <v>13</v>
      </c>
      <c r="E55" s="17">
        <v>30000</v>
      </c>
      <c r="F55" s="27">
        <v>30000</v>
      </c>
      <c r="G55" s="9">
        <v>0</v>
      </c>
      <c r="H55" s="9">
        <f t="shared" si="0"/>
        <v>0</v>
      </c>
    </row>
    <row r="56" spans="1:8" ht="21" customHeight="1">
      <c r="A56" s="140" t="s">
        <v>86</v>
      </c>
      <c r="B56" s="140"/>
      <c r="C56" s="42" t="s">
        <v>87</v>
      </c>
      <c r="D56" s="105"/>
      <c r="E56" s="26">
        <f>SUM(E57)</f>
        <v>35000</v>
      </c>
      <c r="F56" s="26">
        <f>SUM(F57)</f>
        <v>35000</v>
      </c>
      <c r="G56" s="26">
        <f>SUM(G57)</f>
        <v>0</v>
      </c>
      <c r="H56" s="80">
        <f t="shared" si="0"/>
        <v>0</v>
      </c>
    </row>
    <row r="57" spans="1:8" ht="18" customHeight="1">
      <c r="A57" s="137" t="s">
        <v>12</v>
      </c>
      <c r="B57" s="137"/>
      <c r="C57" s="137"/>
      <c r="D57" s="8" t="s">
        <v>13</v>
      </c>
      <c r="E57" s="17">
        <v>35000</v>
      </c>
      <c r="F57" s="13">
        <v>35000</v>
      </c>
      <c r="G57" s="9">
        <v>0</v>
      </c>
      <c r="H57" s="9">
        <v>0</v>
      </c>
    </row>
    <row r="58" spans="1:8" ht="21.75" customHeight="1">
      <c r="A58" s="140" t="s">
        <v>88</v>
      </c>
      <c r="B58" s="140"/>
      <c r="C58" s="42" t="s">
        <v>89</v>
      </c>
      <c r="D58" s="105"/>
      <c r="E58" s="26">
        <f>SUM(E59:E78)</f>
        <v>336400</v>
      </c>
      <c r="F58" s="26">
        <f>SUM(F59:F78)</f>
        <v>336400</v>
      </c>
      <c r="G58" s="26">
        <f>SUM(G59:G78)</f>
        <v>161584.26</v>
      </c>
      <c r="H58" s="80">
        <f t="shared" si="0"/>
        <v>48.03337098692034</v>
      </c>
    </row>
    <row r="59" spans="1:8" ht="17.25" customHeight="1">
      <c r="A59" s="137" t="s">
        <v>28</v>
      </c>
      <c r="B59" s="137"/>
      <c r="C59" s="137"/>
      <c r="D59" s="21" t="s">
        <v>29</v>
      </c>
      <c r="E59" s="27">
        <v>57256</v>
      </c>
      <c r="F59" s="57">
        <v>67600</v>
      </c>
      <c r="G59" s="9">
        <v>31230</v>
      </c>
      <c r="H59" s="9">
        <f t="shared" si="0"/>
        <v>46.19822485207101</v>
      </c>
    </row>
    <row r="60" spans="1:8" ht="18" customHeight="1">
      <c r="A60" s="217" t="s">
        <v>90</v>
      </c>
      <c r="B60" s="217"/>
      <c r="C60" s="217"/>
      <c r="D60" s="8" t="s">
        <v>91</v>
      </c>
      <c r="E60" s="27">
        <v>103116</v>
      </c>
      <c r="F60" s="61">
        <v>131000</v>
      </c>
      <c r="G60" s="9">
        <v>61824.62</v>
      </c>
      <c r="H60" s="9">
        <f>G60/F60*100</f>
        <v>47.194366412213746</v>
      </c>
    </row>
    <row r="61" spans="1:8" ht="17.25" customHeight="1">
      <c r="A61" s="136" t="s">
        <v>30</v>
      </c>
      <c r="B61" s="137"/>
      <c r="C61" s="137"/>
      <c r="D61" s="8" t="s">
        <v>31</v>
      </c>
      <c r="E61" s="27">
        <v>12683</v>
      </c>
      <c r="F61" s="57">
        <v>11603.49</v>
      </c>
      <c r="G61" s="9">
        <v>11603.49</v>
      </c>
      <c r="H61" s="9">
        <f t="shared" si="0"/>
        <v>100</v>
      </c>
    </row>
    <row r="62" spans="1:8" ht="19.5" customHeight="1">
      <c r="A62" s="136" t="s">
        <v>32</v>
      </c>
      <c r="B62" s="137"/>
      <c r="C62" s="137"/>
      <c r="D62" s="8" t="s">
        <v>33</v>
      </c>
      <c r="E62" s="27">
        <v>27511</v>
      </c>
      <c r="F62" s="57">
        <v>37533</v>
      </c>
      <c r="G62" s="9">
        <v>17410.41</v>
      </c>
      <c r="H62" s="9">
        <f t="shared" si="0"/>
        <v>46.38693949324594</v>
      </c>
    </row>
    <row r="63" spans="1:8" ht="18" customHeight="1">
      <c r="A63" s="137" t="s">
        <v>34</v>
      </c>
      <c r="B63" s="137"/>
      <c r="C63" s="137"/>
      <c r="D63" s="8" t="s">
        <v>35</v>
      </c>
      <c r="E63" s="27">
        <v>4196</v>
      </c>
      <c r="F63" s="57">
        <v>5726</v>
      </c>
      <c r="G63" s="9">
        <v>2686.32</v>
      </c>
      <c r="H63" s="9">
        <f t="shared" si="0"/>
        <v>46.914425427872864</v>
      </c>
    </row>
    <row r="64" spans="1:8" ht="18" customHeight="1">
      <c r="A64" s="131" t="s">
        <v>36</v>
      </c>
      <c r="B64" s="134"/>
      <c r="C64" s="129"/>
      <c r="D64" s="21" t="s">
        <v>37</v>
      </c>
      <c r="E64" s="27"/>
      <c r="F64" s="57">
        <v>23500</v>
      </c>
      <c r="G64" s="9">
        <v>3750</v>
      </c>
      <c r="H64" s="9">
        <f t="shared" si="0"/>
        <v>15.957446808510639</v>
      </c>
    </row>
    <row r="65" spans="1:8" ht="17.25" customHeight="1">
      <c r="A65" s="137" t="s">
        <v>38</v>
      </c>
      <c r="B65" s="137"/>
      <c r="C65" s="137"/>
      <c r="D65" s="8" t="s">
        <v>39</v>
      </c>
      <c r="E65" s="27">
        <v>103208</v>
      </c>
      <c r="F65" s="57">
        <v>4000</v>
      </c>
      <c r="G65" s="9">
        <v>1391.55</v>
      </c>
      <c r="H65" s="9">
        <f t="shared" si="0"/>
        <v>34.78875</v>
      </c>
    </row>
    <row r="66" spans="1:8" ht="17.25" customHeight="1">
      <c r="A66" s="131" t="s">
        <v>123</v>
      </c>
      <c r="B66" s="134"/>
      <c r="C66" s="129"/>
      <c r="D66" s="21" t="s">
        <v>124</v>
      </c>
      <c r="E66" s="27"/>
      <c r="F66" s="57">
        <v>1000</v>
      </c>
      <c r="G66" s="9">
        <v>465.7</v>
      </c>
      <c r="H66" s="9">
        <f t="shared" si="0"/>
        <v>46.57</v>
      </c>
    </row>
    <row r="67" spans="1:8" ht="17.25" customHeight="1">
      <c r="A67" s="131" t="s">
        <v>42</v>
      </c>
      <c r="B67" s="132"/>
      <c r="C67" s="133"/>
      <c r="D67" s="21" t="s">
        <v>43</v>
      </c>
      <c r="E67" s="27"/>
      <c r="F67" s="57">
        <v>2000</v>
      </c>
      <c r="G67" s="9">
        <v>0</v>
      </c>
      <c r="H67" s="9">
        <f t="shared" si="0"/>
        <v>0</v>
      </c>
    </row>
    <row r="68" spans="1:8" ht="17.25" customHeight="1">
      <c r="A68" s="131" t="s">
        <v>106</v>
      </c>
      <c r="B68" s="132"/>
      <c r="C68" s="133"/>
      <c r="D68" s="21" t="s">
        <v>107</v>
      </c>
      <c r="E68" s="27"/>
      <c r="F68" s="57">
        <v>550</v>
      </c>
      <c r="G68" s="9">
        <v>550</v>
      </c>
      <c r="H68" s="9">
        <f t="shared" si="0"/>
        <v>100</v>
      </c>
    </row>
    <row r="69" spans="1:8" ht="16.5" customHeight="1">
      <c r="A69" s="136" t="s">
        <v>12</v>
      </c>
      <c r="B69" s="137"/>
      <c r="C69" s="137"/>
      <c r="D69" s="8" t="s">
        <v>13</v>
      </c>
      <c r="E69" s="27">
        <v>2050</v>
      </c>
      <c r="F69" s="60">
        <v>4000</v>
      </c>
      <c r="G69" s="9">
        <v>2009.9</v>
      </c>
      <c r="H69" s="9">
        <f t="shared" si="0"/>
        <v>50.2475</v>
      </c>
    </row>
    <row r="70" spans="1:8" ht="16.5" customHeight="1">
      <c r="A70" s="131" t="s">
        <v>145</v>
      </c>
      <c r="B70" s="132"/>
      <c r="C70" s="133"/>
      <c r="D70" s="21" t="s">
        <v>45</v>
      </c>
      <c r="E70" s="27"/>
      <c r="F70" s="60">
        <v>600</v>
      </c>
      <c r="G70" s="9">
        <v>125</v>
      </c>
      <c r="H70" s="9">
        <f t="shared" si="0"/>
        <v>20.833333333333336</v>
      </c>
    </row>
    <row r="71" spans="1:8" ht="19.5" customHeight="1">
      <c r="A71" s="159" t="s">
        <v>48</v>
      </c>
      <c r="B71" s="160"/>
      <c r="C71" s="160"/>
      <c r="D71" s="21" t="s">
        <v>49</v>
      </c>
      <c r="E71" s="27">
        <v>1850</v>
      </c>
      <c r="F71" s="60">
        <v>1850</v>
      </c>
      <c r="G71" s="9">
        <v>709.55</v>
      </c>
      <c r="H71" s="9">
        <f t="shared" si="0"/>
        <v>38.35405405405405</v>
      </c>
    </row>
    <row r="72" spans="1:8" ht="30" customHeight="1">
      <c r="A72" s="191" t="s">
        <v>275</v>
      </c>
      <c r="B72" s="144"/>
      <c r="C72" s="145"/>
      <c r="D72" s="21" t="s">
        <v>207</v>
      </c>
      <c r="E72" s="27"/>
      <c r="F72" s="60">
        <v>7200</v>
      </c>
      <c r="G72" s="9">
        <v>2720</v>
      </c>
      <c r="H72" s="9">
        <f t="shared" si="0"/>
        <v>37.77777777777778</v>
      </c>
    </row>
    <row r="73" spans="1:8" ht="17.25" customHeight="1">
      <c r="A73" s="137" t="s">
        <v>50</v>
      </c>
      <c r="B73" s="137"/>
      <c r="C73" s="137"/>
      <c r="D73" s="8" t="s">
        <v>51</v>
      </c>
      <c r="E73" s="27">
        <v>1370</v>
      </c>
      <c r="F73" s="60">
        <v>7500</v>
      </c>
      <c r="G73" s="9">
        <v>3469.29</v>
      </c>
      <c r="H73" s="9">
        <f t="shared" si="0"/>
        <v>46.2572</v>
      </c>
    </row>
    <row r="74" spans="1:8" ht="18" customHeight="1">
      <c r="A74" s="136" t="s">
        <v>99</v>
      </c>
      <c r="B74" s="137"/>
      <c r="C74" s="137"/>
      <c r="D74" s="8" t="s">
        <v>55</v>
      </c>
      <c r="E74" s="27">
        <v>4600</v>
      </c>
      <c r="F74" s="60">
        <v>4533.05</v>
      </c>
      <c r="G74" s="9">
        <v>4533.05</v>
      </c>
      <c r="H74" s="9">
        <f t="shared" si="0"/>
        <v>100</v>
      </c>
    </row>
    <row r="75" spans="1:8" ht="18" customHeight="1">
      <c r="A75" s="143" t="s">
        <v>288</v>
      </c>
      <c r="B75" s="144"/>
      <c r="C75" s="145"/>
      <c r="D75" s="21" t="s">
        <v>62</v>
      </c>
      <c r="E75" s="27"/>
      <c r="F75" s="60">
        <v>2000</v>
      </c>
      <c r="G75" s="9">
        <v>0</v>
      </c>
      <c r="H75" s="9">
        <f t="shared" si="0"/>
        <v>0</v>
      </c>
    </row>
    <row r="76" spans="1:8" ht="29.25" customHeight="1">
      <c r="A76" s="142" t="s">
        <v>63</v>
      </c>
      <c r="B76" s="142"/>
      <c r="C76" s="142"/>
      <c r="D76" s="22" t="s">
        <v>64</v>
      </c>
      <c r="E76" s="27">
        <v>710</v>
      </c>
      <c r="F76" s="60">
        <v>1000</v>
      </c>
      <c r="G76" s="9">
        <v>6.25</v>
      </c>
      <c r="H76" s="9">
        <f t="shared" si="0"/>
        <v>0.625</v>
      </c>
    </row>
    <row r="77" spans="1:8" ht="19.5" customHeight="1">
      <c r="A77" s="142" t="s">
        <v>65</v>
      </c>
      <c r="B77" s="142"/>
      <c r="C77" s="142"/>
      <c r="D77" s="22" t="s">
        <v>66</v>
      </c>
      <c r="E77" s="27">
        <v>850</v>
      </c>
      <c r="F77" s="57">
        <v>6204.46</v>
      </c>
      <c r="G77" s="9">
        <v>167</v>
      </c>
      <c r="H77" s="9">
        <f t="shared" si="0"/>
        <v>2.6916121628634886</v>
      </c>
    </row>
    <row r="78" spans="1:8" ht="17.25" customHeight="1">
      <c r="A78" s="142" t="s">
        <v>194</v>
      </c>
      <c r="B78" s="142"/>
      <c r="C78" s="142"/>
      <c r="D78" s="22" t="s">
        <v>93</v>
      </c>
      <c r="E78" s="27">
        <v>17000</v>
      </c>
      <c r="F78" s="27">
        <v>17000</v>
      </c>
      <c r="G78" s="9">
        <v>16932.13</v>
      </c>
      <c r="H78" s="9">
        <f t="shared" si="0"/>
        <v>99.60076470588236</v>
      </c>
    </row>
    <row r="79" spans="1:8" ht="21.75" customHeight="1">
      <c r="A79" s="28" t="s">
        <v>94</v>
      </c>
      <c r="B79" s="29" t="s">
        <v>95</v>
      </c>
      <c r="C79" s="7"/>
      <c r="D79" s="8"/>
      <c r="E79" s="78">
        <f>E80+E86+E96+E126+E135+E139</f>
        <v>5516039</v>
      </c>
      <c r="F79" s="78">
        <f>F80+F86+F96+F126+F135+F139</f>
        <v>5749336.18</v>
      </c>
      <c r="G79" s="78">
        <f>G80+G86+G96+G126+G135+G139</f>
        <v>2899343.5499999993</v>
      </c>
      <c r="H79" s="86">
        <f t="shared" si="0"/>
        <v>50.42918798322904</v>
      </c>
    </row>
    <row r="80" spans="1:8" ht="20.25" customHeight="1">
      <c r="A80" s="161" t="s">
        <v>96</v>
      </c>
      <c r="B80" s="161"/>
      <c r="C80" s="42" t="s">
        <v>97</v>
      </c>
      <c r="D80" s="42"/>
      <c r="E80" s="30">
        <f>SUM(E81:E85)</f>
        <v>244323</v>
      </c>
      <c r="F80" s="30">
        <f>SUM(F81:F85)</f>
        <v>250862.27</v>
      </c>
      <c r="G80" s="30">
        <f>SUM(G81:G85)</f>
        <v>126851.60000000002</v>
      </c>
      <c r="H80" s="80">
        <f aca="true" t="shared" si="1" ref="H80:H136">G80/F80*100</f>
        <v>50.56623301702565</v>
      </c>
    </row>
    <row r="81" spans="1:8" ht="17.25" customHeight="1">
      <c r="A81" s="137" t="s">
        <v>28</v>
      </c>
      <c r="B81" s="137"/>
      <c r="C81" s="137"/>
      <c r="D81" s="8" t="s">
        <v>29</v>
      </c>
      <c r="E81" s="27">
        <v>188543</v>
      </c>
      <c r="F81" s="31">
        <v>194056</v>
      </c>
      <c r="G81" s="9">
        <v>90830.35</v>
      </c>
      <c r="H81" s="9">
        <f t="shared" si="1"/>
        <v>46.80625695675475</v>
      </c>
    </row>
    <row r="82" spans="1:8" ht="17.25" customHeight="1">
      <c r="A82" s="136" t="s">
        <v>30</v>
      </c>
      <c r="B82" s="137"/>
      <c r="C82" s="137"/>
      <c r="D82" s="8" t="s">
        <v>31</v>
      </c>
      <c r="E82" s="31">
        <v>15140</v>
      </c>
      <c r="F82" s="31">
        <v>15140</v>
      </c>
      <c r="G82" s="9">
        <v>15091.49</v>
      </c>
      <c r="H82" s="9">
        <f t="shared" si="1"/>
        <v>99.67959048877147</v>
      </c>
    </row>
    <row r="83" spans="1:8" ht="16.5" customHeight="1">
      <c r="A83" s="137" t="s">
        <v>98</v>
      </c>
      <c r="B83" s="137"/>
      <c r="C83" s="137"/>
      <c r="D83" s="8" t="s">
        <v>33</v>
      </c>
      <c r="E83" s="31">
        <v>29907</v>
      </c>
      <c r="F83" s="31">
        <v>30410</v>
      </c>
      <c r="G83" s="9">
        <v>14023.3</v>
      </c>
      <c r="H83" s="9">
        <f t="shared" si="1"/>
        <v>46.11410720157843</v>
      </c>
    </row>
    <row r="84" spans="1:8" ht="16.5" customHeight="1">
      <c r="A84" s="137" t="s">
        <v>34</v>
      </c>
      <c r="B84" s="137"/>
      <c r="C84" s="137"/>
      <c r="D84" s="8" t="s">
        <v>35</v>
      </c>
      <c r="E84" s="31">
        <v>4824</v>
      </c>
      <c r="F84" s="31">
        <v>4910</v>
      </c>
      <c r="G84" s="9">
        <v>2263.46</v>
      </c>
      <c r="H84" s="9">
        <f t="shared" si="1"/>
        <v>46.0989816700611</v>
      </c>
    </row>
    <row r="85" spans="1:8" ht="16.5" customHeight="1">
      <c r="A85" s="219" t="s">
        <v>99</v>
      </c>
      <c r="B85" s="219"/>
      <c r="C85" s="219"/>
      <c r="D85" s="3">
        <v>4440</v>
      </c>
      <c r="E85" s="112">
        <v>5909</v>
      </c>
      <c r="F85" s="32">
        <v>6346.27</v>
      </c>
      <c r="G85" s="9">
        <v>4643</v>
      </c>
      <c r="H85" s="9">
        <f t="shared" si="1"/>
        <v>73.16108517286531</v>
      </c>
    </row>
    <row r="86" spans="1:8" ht="18.75" customHeight="1">
      <c r="A86" s="161" t="s">
        <v>100</v>
      </c>
      <c r="B86" s="161"/>
      <c r="C86" s="42" t="s">
        <v>101</v>
      </c>
      <c r="D86" s="94"/>
      <c r="E86" s="30">
        <f>SUM(E87:E95)</f>
        <v>164841</v>
      </c>
      <c r="F86" s="30">
        <f>SUM(F87:F95)</f>
        <v>164841</v>
      </c>
      <c r="G86" s="30">
        <f>SUM(G87:G95)</f>
        <v>79082.27</v>
      </c>
      <c r="H86" s="80">
        <f t="shared" si="1"/>
        <v>47.97487882262301</v>
      </c>
    </row>
    <row r="87" spans="1:8" ht="18" customHeight="1">
      <c r="A87" s="137" t="s">
        <v>18</v>
      </c>
      <c r="B87" s="137"/>
      <c r="C87" s="137"/>
      <c r="D87" s="8" t="s">
        <v>19</v>
      </c>
      <c r="E87" s="32">
        <v>135045</v>
      </c>
      <c r="F87" s="32">
        <v>135045</v>
      </c>
      <c r="G87" s="9">
        <v>67103.91</v>
      </c>
      <c r="H87" s="9">
        <f t="shared" si="1"/>
        <v>49.69003665444852</v>
      </c>
    </row>
    <row r="88" spans="1:8" ht="18.75" customHeight="1">
      <c r="A88" s="137" t="s">
        <v>38</v>
      </c>
      <c r="B88" s="137"/>
      <c r="C88" s="137"/>
      <c r="D88" s="8" t="s">
        <v>39</v>
      </c>
      <c r="E88" s="32">
        <v>3690</v>
      </c>
      <c r="F88" s="32">
        <v>3690</v>
      </c>
      <c r="G88" s="9">
        <v>3305.56</v>
      </c>
      <c r="H88" s="9">
        <f t="shared" si="1"/>
        <v>89.58157181571815</v>
      </c>
    </row>
    <row r="89" spans="1:8" ht="18.75" customHeight="1">
      <c r="A89" s="137" t="s">
        <v>12</v>
      </c>
      <c r="B89" s="137"/>
      <c r="C89" s="137"/>
      <c r="D89" s="8" t="s">
        <v>13</v>
      </c>
      <c r="E89" s="32">
        <v>6744</v>
      </c>
      <c r="F89" s="32">
        <v>6744</v>
      </c>
      <c r="G89" s="9">
        <v>3176.28</v>
      </c>
      <c r="H89" s="9">
        <f t="shared" si="1"/>
        <v>47.09786476868328</v>
      </c>
    </row>
    <row r="90" spans="1:8" ht="18.75" customHeight="1">
      <c r="A90" s="159" t="s">
        <v>46</v>
      </c>
      <c r="B90" s="160"/>
      <c r="C90" s="160"/>
      <c r="D90" s="22" t="s">
        <v>47</v>
      </c>
      <c r="E90" s="32">
        <v>4099</v>
      </c>
      <c r="F90" s="32">
        <v>4099</v>
      </c>
      <c r="G90" s="9">
        <v>735.66</v>
      </c>
      <c r="H90" s="9">
        <f t="shared" si="1"/>
        <v>17.947304220541593</v>
      </c>
    </row>
    <row r="91" spans="1:8" ht="18.75" customHeight="1">
      <c r="A91" s="159" t="s">
        <v>48</v>
      </c>
      <c r="B91" s="160"/>
      <c r="C91" s="160"/>
      <c r="D91" s="22" t="s">
        <v>49</v>
      </c>
      <c r="E91" s="32">
        <v>4415</v>
      </c>
      <c r="F91" s="32">
        <v>4415</v>
      </c>
      <c r="G91" s="9">
        <v>1090.21</v>
      </c>
      <c r="H91" s="9">
        <f t="shared" si="1"/>
        <v>24.69331823329558</v>
      </c>
    </row>
    <row r="92" spans="1:8" ht="21" customHeight="1">
      <c r="A92" s="137" t="s">
        <v>50</v>
      </c>
      <c r="B92" s="137"/>
      <c r="C92" s="137"/>
      <c r="D92" s="8" t="s">
        <v>51</v>
      </c>
      <c r="E92" s="32">
        <v>1477</v>
      </c>
      <c r="F92" s="32">
        <v>1477</v>
      </c>
      <c r="G92" s="9">
        <v>58.51</v>
      </c>
      <c r="H92" s="9">
        <f t="shared" si="1"/>
        <v>3.961408259986459</v>
      </c>
    </row>
    <row r="93" spans="1:8" ht="31.5" customHeight="1">
      <c r="A93" s="142" t="s">
        <v>63</v>
      </c>
      <c r="B93" s="142"/>
      <c r="C93" s="142"/>
      <c r="D93" s="21" t="s">
        <v>64</v>
      </c>
      <c r="E93" s="32">
        <v>3069</v>
      </c>
      <c r="F93" s="32">
        <v>3069</v>
      </c>
      <c r="G93" s="9">
        <v>34.77</v>
      </c>
      <c r="H93" s="9">
        <f t="shared" si="1"/>
        <v>1.1329423264907137</v>
      </c>
    </row>
    <row r="94" spans="1:8" ht="18" customHeight="1">
      <c r="A94" s="142" t="s">
        <v>65</v>
      </c>
      <c r="B94" s="142"/>
      <c r="C94" s="142"/>
      <c r="D94" s="21" t="s">
        <v>66</v>
      </c>
      <c r="E94" s="32">
        <v>2302</v>
      </c>
      <c r="F94" s="32">
        <v>2302</v>
      </c>
      <c r="G94" s="9">
        <v>30.83</v>
      </c>
      <c r="H94" s="9">
        <f t="shared" si="1"/>
        <v>1.339270199826238</v>
      </c>
    </row>
    <row r="95" spans="1:8" ht="18" customHeight="1">
      <c r="A95" s="142" t="s">
        <v>194</v>
      </c>
      <c r="B95" s="142"/>
      <c r="C95" s="142"/>
      <c r="D95" s="21" t="s">
        <v>93</v>
      </c>
      <c r="E95" s="32">
        <v>4000</v>
      </c>
      <c r="F95" s="32">
        <v>4000</v>
      </c>
      <c r="G95" s="9">
        <v>3546.54</v>
      </c>
      <c r="H95" s="9">
        <f t="shared" si="1"/>
        <v>88.6635</v>
      </c>
    </row>
    <row r="96" spans="1:8" ht="18" customHeight="1">
      <c r="A96" s="161" t="s">
        <v>102</v>
      </c>
      <c r="B96" s="161"/>
      <c r="C96" s="42" t="s">
        <v>103</v>
      </c>
      <c r="D96" s="42"/>
      <c r="E96" s="30">
        <f>SUM(E97:E125)</f>
        <v>5036175</v>
      </c>
      <c r="F96" s="30">
        <f>SUM(F97:F125)</f>
        <v>5262932.91</v>
      </c>
      <c r="G96" s="30">
        <f>SUM(G97:G125)</f>
        <v>2664909.2799999993</v>
      </c>
      <c r="H96" s="80">
        <f t="shared" si="1"/>
        <v>50.63544083825305</v>
      </c>
    </row>
    <row r="97" spans="1:8" ht="16.5" customHeight="1">
      <c r="A97" s="136" t="s">
        <v>26</v>
      </c>
      <c r="B97" s="137"/>
      <c r="C97" s="137"/>
      <c r="D97" s="34" t="s">
        <v>27</v>
      </c>
      <c r="E97" s="63">
        <v>521</v>
      </c>
      <c r="F97" s="45">
        <v>521</v>
      </c>
      <c r="G97" s="79">
        <v>0</v>
      </c>
      <c r="H97" s="77">
        <f t="shared" si="1"/>
        <v>0</v>
      </c>
    </row>
    <row r="98" spans="1:8" ht="18" customHeight="1">
      <c r="A98" s="136" t="s">
        <v>18</v>
      </c>
      <c r="B98" s="137"/>
      <c r="C98" s="137"/>
      <c r="D98" s="21" t="s">
        <v>19</v>
      </c>
      <c r="E98" s="32">
        <v>42395</v>
      </c>
      <c r="F98" s="32">
        <v>42395</v>
      </c>
      <c r="G98" s="9">
        <v>21197.52</v>
      </c>
      <c r="H98" s="9">
        <f t="shared" si="1"/>
        <v>50.00004717537445</v>
      </c>
    </row>
    <row r="99" spans="1:8" ht="18.75" customHeight="1">
      <c r="A99" s="136" t="s">
        <v>28</v>
      </c>
      <c r="B99" s="137"/>
      <c r="C99" s="137"/>
      <c r="D99" s="21" t="s">
        <v>29</v>
      </c>
      <c r="E99" s="32">
        <v>2766219</v>
      </c>
      <c r="F99" s="32">
        <v>2924061.14</v>
      </c>
      <c r="G99" s="9">
        <v>1414037.57</v>
      </c>
      <c r="H99" s="9">
        <f t="shared" si="1"/>
        <v>48.35868685016621</v>
      </c>
    </row>
    <row r="100" spans="1:8" ht="18.75" customHeight="1">
      <c r="A100" s="143" t="s">
        <v>28</v>
      </c>
      <c r="B100" s="144"/>
      <c r="C100" s="145"/>
      <c r="D100" s="21" t="s">
        <v>200</v>
      </c>
      <c r="E100" s="32"/>
      <c r="F100" s="32">
        <v>8879.86</v>
      </c>
      <c r="G100" s="9">
        <v>0</v>
      </c>
      <c r="H100" s="9">
        <f t="shared" si="1"/>
        <v>0</v>
      </c>
    </row>
    <row r="101" spans="1:8" ht="18" customHeight="1">
      <c r="A101" s="136" t="s">
        <v>30</v>
      </c>
      <c r="B101" s="137"/>
      <c r="C101" s="137"/>
      <c r="D101" s="8" t="s">
        <v>31</v>
      </c>
      <c r="E101" s="32">
        <v>216600</v>
      </c>
      <c r="F101" s="32">
        <v>216600</v>
      </c>
      <c r="G101" s="9">
        <v>210372.14</v>
      </c>
      <c r="H101" s="9">
        <f t="shared" si="1"/>
        <v>97.1247183748846</v>
      </c>
    </row>
    <row r="102" spans="1:8" ht="16.5" customHeight="1">
      <c r="A102" s="136" t="s">
        <v>32</v>
      </c>
      <c r="B102" s="137"/>
      <c r="C102" s="137"/>
      <c r="D102" s="8" t="s">
        <v>33</v>
      </c>
      <c r="E102" s="32">
        <v>424380</v>
      </c>
      <c r="F102" s="32">
        <v>449421.59</v>
      </c>
      <c r="G102" s="9">
        <v>207410.44</v>
      </c>
      <c r="H102" s="9">
        <f t="shared" si="1"/>
        <v>46.150528727380454</v>
      </c>
    </row>
    <row r="103" spans="1:8" ht="16.5" customHeight="1">
      <c r="A103" s="136" t="s">
        <v>32</v>
      </c>
      <c r="B103" s="137"/>
      <c r="C103" s="137"/>
      <c r="D103" s="21" t="s">
        <v>202</v>
      </c>
      <c r="E103" s="32"/>
      <c r="F103" s="32">
        <v>1348.87</v>
      </c>
      <c r="G103" s="9">
        <v>0</v>
      </c>
      <c r="H103" s="9">
        <f t="shared" si="1"/>
        <v>0</v>
      </c>
    </row>
    <row r="104" spans="1:8" ht="18.75" customHeight="1">
      <c r="A104" s="137" t="s">
        <v>34</v>
      </c>
      <c r="B104" s="137"/>
      <c r="C104" s="137"/>
      <c r="D104" s="8" t="s">
        <v>35</v>
      </c>
      <c r="E104" s="32">
        <v>70100</v>
      </c>
      <c r="F104" s="32">
        <v>74158.32</v>
      </c>
      <c r="G104" s="9">
        <v>34559.07</v>
      </c>
      <c r="H104" s="9">
        <f t="shared" si="1"/>
        <v>46.601743405190405</v>
      </c>
    </row>
    <row r="105" spans="1:8" ht="18.75" customHeight="1">
      <c r="A105" s="137" t="s">
        <v>34</v>
      </c>
      <c r="B105" s="137"/>
      <c r="C105" s="137"/>
      <c r="D105" s="21" t="s">
        <v>204</v>
      </c>
      <c r="E105" s="32"/>
      <c r="F105" s="32">
        <v>217.56</v>
      </c>
      <c r="G105" s="9">
        <v>0</v>
      </c>
      <c r="H105" s="9">
        <f t="shared" si="1"/>
        <v>0</v>
      </c>
    </row>
    <row r="106" spans="1:8" ht="17.25" customHeight="1">
      <c r="A106" s="136" t="s">
        <v>104</v>
      </c>
      <c r="B106" s="137"/>
      <c r="C106" s="137"/>
      <c r="D106" s="21" t="s">
        <v>105</v>
      </c>
      <c r="E106" s="32">
        <v>3683</v>
      </c>
      <c r="F106" s="32">
        <v>7054</v>
      </c>
      <c r="G106" s="9">
        <v>2890</v>
      </c>
      <c r="H106" s="9">
        <f t="shared" si="1"/>
        <v>40.96966260277857</v>
      </c>
    </row>
    <row r="107" spans="1:8" ht="16.5" customHeight="1">
      <c r="A107" s="136" t="s">
        <v>36</v>
      </c>
      <c r="B107" s="137"/>
      <c r="C107" s="137"/>
      <c r="D107" s="8" t="s">
        <v>37</v>
      </c>
      <c r="E107" s="32">
        <v>15645</v>
      </c>
      <c r="F107" s="32">
        <v>15645</v>
      </c>
      <c r="G107" s="9">
        <v>6701.05</v>
      </c>
      <c r="H107" s="9">
        <f t="shared" si="1"/>
        <v>42.831895174177056</v>
      </c>
    </row>
    <row r="108" spans="1:8" ht="18" customHeight="1">
      <c r="A108" s="137" t="s">
        <v>38</v>
      </c>
      <c r="B108" s="137"/>
      <c r="C108" s="137"/>
      <c r="D108" s="8" t="s">
        <v>39</v>
      </c>
      <c r="E108" s="45">
        <v>263803</v>
      </c>
      <c r="F108" s="32">
        <v>279283.92</v>
      </c>
      <c r="G108" s="9">
        <v>127896.94</v>
      </c>
      <c r="H108" s="9">
        <f t="shared" si="1"/>
        <v>45.79459497703986</v>
      </c>
    </row>
    <row r="109" spans="1:8" ht="18.75" customHeight="1">
      <c r="A109" s="136" t="s">
        <v>40</v>
      </c>
      <c r="B109" s="137"/>
      <c r="C109" s="137"/>
      <c r="D109" s="8" t="s">
        <v>41</v>
      </c>
      <c r="E109" s="45">
        <v>93400</v>
      </c>
      <c r="F109" s="32">
        <v>93400</v>
      </c>
      <c r="G109" s="9">
        <v>57055.19</v>
      </c>
      <c r="H109" s="9">
        <f t="shared" si="1"/>
        <v>61.08692719486082</v>
      </c>
    </row>
    <row r="110" spans="1:8" ht="17.25" customHeight="1">
      <c r="A110" s="137" t="s">
        <v>42</v>
      </c>
      <c r="B110" s="137"/>
      <c r="C110" s="137"/>
      <c r="D110" s="8" t="s">
        <v>43</v>
      </c>
      <c r="E110" s="32">
        <v>12000</v>
      </c>
      <c r="F110" s="32">
        <v>12000</v>
      </c>
      <c r="G110" s="9">
        <v>3748.2</v>
      </c>
      <c r="H110" s="9">
        <f t="shared" si="1"/>
        <v>31.234999999999996</v>
      </c>
    </row>
    <row r="111" spans="1:8" ht="17.25" customHeight="1">
      <c r="A111" s="177" t="s">
        <v>106</v>
      </c>
      <c r="B111" s="182"/>
      <c r="C111" s="182"/>
      <c r="D111" s="21" t="s">
        <v>107</v>
      </c>
      <c r="E111" s="32">
        <v>9561</v>
      </c>
      <c r="F111" s="32">
        <v>9561</v>
      </c>
      <c r="G111" s="9">
        <v>8540</v>
      </c>
      <c r="H111" s="9">
        <f t="shared" si="1"/>
        <v>89.32120071122267</v>
      </c>
    </row>
    <row r="112" spans="1:8" ht="17.25" customHeight="1">
      <c r="A112" s="136" t="s">
        <v>12</v>
      </c>
      <c r="B112" s="137"/>
      <c r="C112" s="137"/>
      <c r="D112" s="8" t="s">
        <v>13</v>
      </c>
      <c r="E112" s="45">
        <v>838848</v>
      </c>
      <c r="F112" s="32">
        <v>840678.65</v>
      </c>
      <c r="G112" s="9">
        <v>413438.54</v>
      </c>
      <c r="H112" s="9">
        <f t="shared" si="1"/>
        <v>49.17914116172689</v>
      </c>
    </row>
    <row r="113" spans="1:8" ht="17.25" customHeight="1">
      <c r="A113" s="136" t="s">
        <v>264</v>
      </c>
      <c r="B113" s="137"/>
      <c r="C113" s="137"/>
      <c r="D113" s="21" t="s">
        <v>45</v>
      </c>
      <c r="E113" s="32">
        <v>8976</v>
      </c>
      <c r="F113" s="32">
        <v>8976</v>
      </c>
      <c r="G113" s="9">
        <v>5277.13</v>
      </c>
      <c r="H113" s="9">
        <f t="shared" si="1"/>
        <v>58.79155525846702</v>
      </c>
    </row>
    <row r="114" spans="1:8" ht="19.5" customHeight="1">
      <c r="A114" s="159" t="s">
        <v>46</v>
      </c>
      <c r="B114" s="160"/>
      <c r="C114" s="160"/>
      <c r="D114" s="22" t="s">
        <v>47</v>
      </c>
      <c r="E114" s="32">
        <v>5818</v>
      </c>
      <c r="F114" s="32">
        <v>5818</v>
      </c>
      <c r="G114" s="9">
        <v>3226.62</v>
      </c>
      <c r="H114" s="9">
        <f t="shared" si="1"/>
        <v>55.459264352011</v>
      </c>
    </row>
    <row r="115" spans="1:8" ht="18.75" customHeight="1">
      <c r="A115" s="159" t="s">
        <v>48</v>
      </c>
      <c r="B115" s="160"/>
      <c r="C115" s="160"/>
      <c r="D115" s="22" t="s">
        <v>49</v>
      </c>
      <c r="E115" s="32">
        <v>63135</v>
      </c>
      <c r="F115" s="32">
        <v>63135</v>
      </c>
      <c r="G115" s="9">
        <v>31478.02</v>
      </c>
      <c r="H115" s="9">
        <f t="shared" si="1"/>
        <v>49.85827195691772</v>
      </c>
    </row>
    <row r="116" spans="1:8" ht="15" customHeight="1">
      <c r="A116" s="159" t="s">
        <v>108</v>
      </c>
      <c r="B116" s="159"/>
      <c r="C116" s="159"/>
      <c r="D116" s="22" t="s">
        <v>109</v>
      </c>
      <c r="E116" s="32">
        <v>2852</v>
      </c>
      <c r="F116" s="32">
        <v>2852</v>
      </c>
      <c r="G116" s="9">
        <v>1292.8</v>
      </c>
      <c r="H116" s="9">
        <f t="shared" si="1"/>
        <v>45.32959326788218</v>
      </c>
    </row>
    <row r="117" spans="1:8" ht="17.25" customHeight="1">
      <c r="A117" s="137" t="s">
        <v>50</v>
      </c>
      <c r="B117" s="137"/>
      <c r="C117" s="137"/>
      <c r="D117" s="8" t="s">
        <v>51</v>
      </c>
      <c r="E117" s="45">
        <v>19353</v>
      </c>
      <c r="F117" s="32">
        <v>19353</v>
      </c>
      <c r="G117" s="9">
        <v>11648.99</v>
      </c>
      <c r="H117" s="9">
        <f t="shared" si="1"/>
        <v>60.1921665891593</v>
      </c>
    </row>
    <row r="118" spans="1:8" ht="16.5" customHeight="1">
      <c r="A118" s="136" t="s">
        <v>52</v>
      </c>
      <c r="B118" s="137"/>
      <c r="C118" s="137"/>
      <c r="D118" s="8" t="s">
        <v>53</v>
      </c>
      <c r="E118" s="32">
        <v>13975</v>
      </c>
      <c r="F118" s="32">
        <v>13975</v>
      </c>
      <c r="G118" s="9">
        <v>4263.86</v>
      </c>
      <c r="H118" s="9">
        <f t="shared" si="1"/>
        <v>30.510626118067975</v>
      </c>
    </row>
    <row r="119" spans="1:8" ht="16.5" customHeight="1">
      <c r="A119" s="136" t="s">
        <v>54</v>
      </c>
      <c r="B119" s="137"/>
      <c r="C119" s="137"/>
      <c r="D119" s="8" t="s">
        <v>55</v>
      </c>
      <c r="E119" s="32">
        <v>65848</v>
      </c>
      <c r="F119" s="32">
        <v>74342</v>
      </c>
      <c r="G119" s="9">
        <v>53502</v>
      </c>
      <c r="H119" s="9">
        <f t="shared" si="1"/>
        <v>71.967393936133</v>
      </c>
    </row>
    <row r="120" spans="1:8" ht="17.25" customHeight="1">
      <c r="A120" s="136" t="s">
        <v>56</v>
      </c>
      <c r="B120" s="137"/>
      <c r="C120" s="137"/>
      <c r="D120" s="8" t="s">
        <v>57</v>
      </c>
      <c r="E120" s="32">
        <v>940</v>
      </c>
      <c r="F120" s="32">
        <v>983</v>
      </c>
      <c r="G120" s="9">
        <v>491</v>
      </c>
      <c r="H120" s="9">
        <f t="shared" si="1"/>
        <v>49.94913530010173</v>
      </c>
    </row>
    <row r="121" spans="1:8" ht="16.5" customHeight="1">
      <c r="A121" s="136" t="s">
        <v>59</v>
      </c>
      <c r="B121" s="137"/>
      <c r="C121" s="137"/>
      <c r="D121" s="8" t="s">
        <v>110</v>
      </c>
      <c r="E121" s="32">
        <v>575</v>
      </c>
      <c r="F121" s="32">
        <v>725</v>
      </c>
      <c r="G121" s="9">
        <v>363</v>
      </c>
      <c r="H121" s="9">
        <f t="shared" si="1"/>
        <v>50.06896551724138</v>
      </c>
    </row>
    <row r="122" spans="1:8" ht="18.75" customHeight="1">
      <c r="A122" s="141" t="s">
        <v>61</v>
      </c>
      <c r="B122" s="141"/>
      <c r="C122" s="141"/>
      <c r="D122" s="21" t="s">
        <v>62</v>
      </c>
      <c r="E122" s="32">
        <v>16865</v>
      </c>
      <c r="F122" s="32">
        <v>16865</v>
      </c>
      <c r="G122" s="9">
        <v>5359</v>
      </c>
      <c r="H122" s="9">
        <f t="shared" si="1"/>
        <v>31.775867180551437</v>
      </c>
    </row>
    <row r="123" spans="1:8" ht="26.25" customHeight="1">
      <c r="A123" s="142" t="s">
        <v>63</v>
      </c>
      <c r="B123" s="142"/>
      <c r="C123" s="142"/>
      <c r="D123" s="22" t="s">
        <v>64</v>
      </c>
      <c r="E123" s="32">
        <v>11007</v>
      </c>
      <c r="F123" s="32">
        <v>11007</v>
      </c>
      <c r="G123" s="9">
        <v>5539.42</v>
      </c>
      <c r="H123" s="9">
        <f t="shared" si="1"/>
        <v>50.32633778504588</v>
      </c>
    </row>
    <row r="124" spans="1:8" ht="21" customHeight="1">
      <c r="A124" s="142" t="s">
        <v>65</v>
      </c>
      <c r="B124" s="142"/>
      <c r="C124" s="142"/>
      <c r="D124" s="22" t="s">
        <v>66</v>
      </c>
      <c r="E124" s="32">
        <v>63176</v>
      </c>
      <c r="F124" s="32">
        <v>63176</v>
      </c>
      <c r="G124" s="9">
        <v>34620.78</v>
      </c>
      <c r="H124" s="9">
        <f t="shared" si="1"/>
        <v>54.80052551601874</v>
      </c>
    </row>
    <row r="125" spans="1:8" ht="16.5" customHeight="1">
      <c r="A125" s="148" t="s">
        <v>92</v>
      </c>
      <c r="B125" s="149"/>
      <c r="C125" s="150"/>
      <c r="D125" s="22" t="s">
        <v>93</v>
      </c>
      <c r="E125" s="32">
        <v>6500</v>
      </c>
      <c r="F125" s="32">
        <v>6500</v>
      </c>
      <c r="G125" s="9">
        <v>0</v>
      </c>
      <c r="H125" s="9">
        <f t="shared" si="1"/>
        <v>0</v>
      </c>
    </row>
    <row r="126" spans="1:8" ht="20.25" customHeight="1">
      <c r="A126" s="161" t="s">
        <v>111</v>
      </c>
      <c r="B126" s="161"/>
      <c r="C126" s="42" t="s">
        <v>112</v>
      </c>
      <c r="D126" s="42"/>
      <c r="E126" s="30">
        <f>SUM(E127:E132)</f>
        <v>23000</v>
      </c>
      <c r="F126" s="30">
        <f>SUM(F127:F134)</f>
        <v>23000.000000000004</v>
      </c>
      <c r="G126" s="30">
        <f>SUM(G127:G134)</f>
        <v>18211.980000000003</v>
      </c>
      <c r="H126" s="80">
        <f t="shared" si="1"/>
        <v>79.18252173913044</v>
      </c>
    </row>
    <row r="127" spans="1:8" ht="17.25" customHeight="1">
      <c r="A127" s="216" t="s">
        <v>18</v>
      </c>
      <c r="B127" s="216"/>
      <c r="C127" s="216"/>
      <c r="D127" s="34" t="s">
        <v>19</v>
      </c>
      <c r="E127" s="45">
        <v>9020</v>
      </c>
      <c r="F127" s="62">
        <v>12074.67</v>
      </c>
      <c r="G127" s="9">
        <v>7441.23</v>
      </c>
      <c r="H127" s="9">
        <f t="shared" si="1"/>
        <v>61.62677737776684</v>
      </c>
    </row>
    <row r="128" spans="1:8" ht="17.25" customHeight="1">
      <c r="A128" s="139" t="s">
        <v>32</v>
      </c>
      <c r="B128" s="138"/>
      <c r="C128" s="138"/>
      <c r="D128" s="35" t="s">
        <v>33</v>
      </c>
      <c r="E128" s="45"/>
      <c r="F128" s="62">
        <v>734.39</v>
      </c>
      <c r="G128" s="9">
        <v>734.39</v>
      </c>
      <c r="H128" s="9">
        <f t="shared" si="1"/>
        <v>100</v>
      </c>
    </row>
    <row r="129" spans="1:8" ht="17.25" customHeight="1">
      <c r="A129" s="138" t="s">
        <v>34</v>
      </c>
      <c r="B129" s="138"/>
      <c r="C129" s="138"/>
      <c r="D129" s="35" t="s">
        <v>35</v>
      </c>
      <c r="E129" s="45"/>
      <c r="F129" s="62">
        <v>117.6</v>
      </c>
      <c r="G129" s="9">
        <v>117.6</v>
      </c>
      <c r="H129" s="9">
        <f t="shared" si="1"/>
        <v>100</v>
      </c>
    </row>
    <row r="130" spans="1:8" ht="21.75" customHeight="1">
      <c r="A130" s="139" t="s">
        <v>36</v>
      </c>
      <c r="B130" s="138"/>
      <c r="C130" s="138"/>
      <c r="D130" s="36" t="s">
        <v>37</v>
      </c>
      <c r="E130" s="32">
        <v>6350</v>
      </c>
      <c r="F130" s="31">
        <v>6350</v>
      </c>
      <c r="G130" s="9">
        <v>6350</v>
      </c>
      <c r="H130" s="9">
        <f t="shared" si="1"/>
        <v>100</v>
      </c>
    </row>
    <row r="131" spans="1:8" ht="21" customHeight="1">
      <c r="A131" s="138" t="s">
        <v>38</v>
      </c>
      <c r="B131" s="138"/>
      <c r="C131" s="138"/>
      <c r="D131" s="37" t="s">
        <v>39</v>
      </c>
      <c r="E131" s="32">
        <v>850</v>
      </c>
      <c r="F131" s="66">
        <v>550.49</v>
      </c>
      <c r="G131" s="9">
        <v>395.91</v>
      </c>
      <c r="H131" s="9">
        <f t="shared" si="1"/>
        <v>71.91956257152718</v>
      </c>
    </row>
    <row r="132" spans="1:8" ht="21.75" customHeight="1">
      <c r="A132" s="138" t="s">
        <v>12</v>
      </c>
      <c r="B132" s="138"/>
      <c r="C132" s="138"/>
      <c r="D132" s="37" t="s">
        <v>13</v>
      </c>
      <c r="E132" s="51">
        <v>6780</v>
      </c>
      <c r="F132" s="67">
        <v>2873.34</v>
      </c>
      <c r="G132" s="9">
        <v>2873.34</v>
      </c>
      <c r="H132" s="9">
        <f t="shared" si="1"/>
        <v>100</v>
      </c>
    </row>
    <row r="133" spans="1:8" ht="27" customHeight="1">
      <c r="A133" s="142" t="s">
        <v>63</v>
      </c>
      <c r="B133" s="142"/>
      <c r="C133" s="142"/>
      <c r="D133" s="36" t="s">
        <v>64</v>
      </c>
      <c r="E133" s="51"/>
      <c r="F133" s="67">
        <v>57.95</v>
      </c>
      <c r="G133" s="9">
        <v>57.95</v>
      </c>
      <c r="H133" s="9">
        <f t="shared" si="1"/>
        <v>100</v>
      </c>
    </row>
    <row r="134" spans="1:8" ht="20.25" customHeight="1">
      <c r="A134" s="142" t="s">
        <v>65</v>
      </c>
      <c r="B134" s="142"/>
      <c r="C134" s="142"/>
      <c r="D134" s="36" t="s">
        <v>66</v>
      </c>
      <c r="E134" s="51"/>
      <c r="F134" s="67">
        <v>241.56</v>
      </c>
      <c r="G134" s="9">
        <v>241.56</v>
      </c>
      <c r="H134" s="9">
        <f t="shared" si="1"/>
        <v>100</v>
      </c>
    </row>
    <row r="135" spans="1:8" ht="25.5" customHeight="1">
      <c r="A135" s="215" t="s">
        <v>113</v>
      </c>
      <c r="B135" s="215"/>
      <c r="C135" s="42" t="s">
        <v>114</v>
      </c>
      <c r="D135" s="94"/>
      <c r="E135" s="30">
        <f>SUM(E136:E138)</f>
        <v>47700</v>
      </c>
      <c r="F135" s="30">
        <f>SUM(F136:F138)</f>
        <v>47700</v>
      </c>
      <c r="G135" s="30">
        <f>SUM(G136:G138)</f>
        <v>10288.42</v>
      </c>
      <c r="H135" s="80">
        <f t="shared" si="1"/>
        <v>21.56901467505241</v>
      </c>
    </row>
    <row r="136" spans="1:8" ht="21.75" customHeight="1">
      <c r="A136" s="137" t="s">
        <v>38</v>
      </c>
      <c r="B136" s="137"/>
      <c r="C136" s="137"/>
      <c r="D136" s="16" t="s">
        <v>39</v>
      </c>
      <c r="E136" s="31">
        <v>10000</v>
      </c>
      <c r="F136" s="63">
        <v>10000</v>
      </c>
      <c r="G136" s="9">
        <v>175</v>
      </c>
      <c r="H136" s="9">
        <f t="shared" si="1"/>
        <v>1.7500000000000002</v>
      </c>
    </row>
    <row r="137" spans="1:8" ht="20.25" customHeight="1">
      <c r="A137" s="137" t="s">
        <v>12</v>
      </c>
      <c r="B137" s="137"/>
      <c r="C137" s="137"/>
      <c r="D137" s="16" t="s">
        <v>13</v>
      </c>
      <c r="E137" s="32">
        <v>30700</v>
      </c>
      <c r="F137" s="32">
        <v>30700</v>
      </c>
      <c r="G137" s="9">
        <v>5113.42</v>
      </c>
      <c r="H137" s="9">
        <f aca="true" t="shared" si="2" ref="H137:H219">G137/F137*100</f>
        <v>16.656091205211727</v>
      </c>
    </row>
    <row r="138" spans="1:8" ht="21" customHeight="1">
      <c r="A138" s="136" t="s">
        <v>52</v>
      </c>
      <c r="B138" s="137"/>
      <c r="C138" s="137"/>
      <c r="D138" s="8" t="s">
        <v>53</v>
      </c>
      <c r="E138" s="32">
        <v>7000</v>
      </c>
      <c r="F138" s="32">
        <v>7000</v>
      </c>
      <c r="G138" s="9">
        <v>5000</v>
      </c>
      <c r="H138" s="9">
        <f t="shared" si="2"/>
        <v>71.42857142857143</v>
      </c>
    </row>
    <row r="139" spans="1:8" ht="23.25" customHeight="1" hidden="1">
      <c r="A139" s="210" t="s">
        <v>153</v>
      </c>
      <c r="B139" s="211"/>
      <c r="C139" s="101" t="s">
        <v>246</v>
      </c>
      <c r="D139" s="104"/>
      <c r="E139" s="96"/>
      <c r="F139" s="80">
        <f>F140</f>
        <v>0</v>
      </c>
      <c r="G139" s="80">
        <f>G140</f>
        <v>0</v>
      </c>
      <c r="H139" s="80" t="e">
        <f t="shared" si="2"/>
        <v>#DIV/0!</v>
      </c>
    </row>
    <row r="140" spans="1:8" ht="30.75" customHeight="1" hidden="1">
      <c r="A140" s="212" t="s">
        <v>250</v>
      </c>
      <c r="B140" s="213"/>
      <c r="C140" s="214"/>
      <c r="D140" s="44" t="s">
        <v>247</v>
      </c>
      <c r="E140" s="31"/>
      <c r="F140" s="63"/>
      <c r="G140" s="9"/>
      <c r="H140" s="9" t="e">
        <f>G140/F140*100</f>
        <v>#DIV/0!</v>
      </c>
    </row>
    <row r="141" spans="1:8" ht="33" customHeight="1">
      <c r="A141" s="28" t="s">
        <v>286</v>
      </c>
      <c r="B141" s="29" t="s">
        <v>287</v>
      </c>
      <c r="C141" s="7"/>
      <c r="D141" s="8"/>
      <c r="E141" s="78">
        <f>E142+E172+E179</f>
        <v>3179788</v>
      </c>
      <c r="F141" s="78">
        <f>F142+F172+F179</f>
        <v>3520784.29</v>
      </c>
      <c r="G141" s="78">
        <f>G142+G172+G179</f>
        <v>1801238.4299999995</v>
      </c>
      <c r="H141" s="78">
        <f>G141/F141*100</f>
        <v>51.16014733183212</v>
      </c>
    </row>
    <row r="142" spans="1:8" ht="22.5" customHeight="1">
      <c r="A142" s="140" t="s">
        <v>265</v>
      </c>
      <c r="B142" s="140"/>
      <c r="C142" s="42" t="s">
        <v>115</v>
      </c>
      <c r="D142" s="43"/>
      <c r="E142" s="30">
        <f>SUM(E143:E171)</f>
        <v>3159000</v>
      </c>
      <c r="F142" s="30">
        <f>SUM(F143:F171)</f>
        <v>3482190</v>
      </c>
      <c r="G142" s="30">
        <f>SUM(G143:G171)</f>
        <v>1790102.5199999996</v>
      </c>
      <c r="H142" s="80">
        <f t="shared" si="2"/>
        <v>51.40737639244267</v>
      </c>
    </row>
    <row r="143" spans="1:8" ht="17.25" customHeight="1">
      <c r="A143" s="207" t="s">
        <v>18</v>
      </c>
      <c r="B143" s="207"/>
      <c r="C143" s="207"/>
      <c r="D143" s="25" t="s">
        <v>19</v>
      </c>
      <c r="E143" s="45">
        <v>640</v>
      </c>
      <c r="F143" s="63">
        <v>1920</v>
      </c>
      <c r="G143" s="9">
        <v>1920</v>
      </c>
      <c r="H143" s="9">
        <f t="shared" si="2"/>
        <v>100</v>
      </c>
    </row>
    <row r="144" spans="1:8" ht="29.25" customHeight="1">
      <c r="A144" s="208" t="s">
        <v>116</v>
      </c>
      <c r="B144" s="208"/>
      <c r="C144" s="208"/>
      <c r="D144" s="3">
        <v>3070</v>
      </c>
      <c r="E144" s="63">
        <v>166500</v>
      </c>
      <c r="F144" s="63">
        <v>164939.77</v>
      </c>
      <c r="G144" s="65">
        <v>98956.84</v>
      </c>
      <c r="H144" s="9">
        <f t="shared" si="2"/>
        <v>59.995742688376495</v>
      </c>
    </row>
    <row r="145" spans="1:8" ht="18" customHeight="1">
      <c r="A145" s="143" t="s">
        <v>90</v>
      </c>
      <c r="B145" s="146"/>
      <c r="C145" s="147"/>
      <c r="D145" s="3">
        <v>4020</v>
      </c>
      <c r="E145" s="63">
        <v>55614</v>
      </c>
      <c r="F145" s="63">
        <v>55614</v>
      </c>
      <c r="G145" s="65">
        <v>24846.36</v>
      </c>
      <c r="H145" s="9">
        <f t="shared" si="2"/>
        <v>44.67644837630812</v>
      </c>
    </row>
    <row r="146" spans="1:8" ht="18" customHeight="1">
      <c r="A146" s="136" t="s">
        <v>30</v>
      </c>
      <c r="B146" s="137"/>
      <c r="C146" s="137"/>
      <c r="D146" s="3">
        <v>4040</v>
      </c>
      <c r="E146" s="63">
        <v>2326</v>
      </c>
      <c r="F146" s="63">
        <v>2326</v>
      </c>
      <c r="G146" s="65">
        <v>0</v>
      </c>
      <c r="H146" s="9">
        <f t="shared" si="2"/>
        <v>0</v>
      </c>
    </row>
    <row r="147" spans="1:8" ht="21.75" customHeight="1">
      <c r="A147" s="208" t="s">
        <v>117</v>
      </c>
      <c r="B147" s="208"/>
      <c r="C147" s="208"/>
      <c r="D147" s="3">
        <v>4050</v>
      </c>
      <c r="E147" s="63">
        <v>2310678</v>
      </c>
      <c r="F147" s="31">
        <v>2311678.5</v>
      </c>
      <c r="G147" s="65">
        <v>1080435.68</v>
      </c>
      <c r="H147" s="9">
        <f t="shared" si="2"/>
        <v>46.73814632960423</v>
      </c>
    </row>
    <row r="148" spans="1:8" ht="27.75" customHeight="1">
      <c r="A148" s="209" t="s">
        <v>118</v>
      </c>
      <c r="B148" s="208"/>
      <c r="C148" s="208"/>
      <c r="D148" s="3">
        <v>4060</v>
      </c>
      <c r="E148" s="63">
        <v>1000</v>
      </c>
      <c r="F148" s="31">
        <v>215851.5</v>
      </c>
      <c r="G148" s="65">
        <v>152354.88</v>
      </c>
      <c r="H148" s="9">
        <f t="shared" si="2"/>
        <v>70.58319261158714</v>
      </c>
    </row>
    <row r="149" spans="1:8" ht="27.75" customHeight="1">
      <c r="A149" s="208" t="s">
        <v>119</v>
      </c>
      <c r="B149" s="208"/>
      <c r="C149" s="208"/>
      <c r="D149" s="3">
        <v>4070</v>
      </c>
      <c r="E149" s="63">
        <v>192563</v>
      </c>
      <c r="F149" s="31">
        <v>192563</v>
      </c>
      <c r="G149" s="65">
        <v>157290.03</v>
      </c>
      <c r="H149" s="9">
        <f t="shared" si="2"/>
        <v>81.68237408017116</v>
      </c>
    </row>
    <row r="150" spans="1:8" ht="18" customHeight="1">
      <c r="A150" s="141" t="s">
        <v>32</v>
      </c>
      <c r="B150" s="200"/>
      <c r="C150" s="200"/>
      <c r="D150" s="3">
        <v>4110</v>
      </c>
      <c r="E150" s="63">
        <v>8937</v>
      </c>
      <c r="F150" s="32">
        <v>8937</v>
      </c>
      <c r="G150" s="9">
        <v>4818.7</v>
      </c>
      <c r="H150" s="9">
        <f t="shared" si="2"/>
        <v>53.918540897392866</v>
      </c>
    </row>
    <row r="151" spans="1:8" ht="16.5" customHeight="1">
      <c r="A151" s="138" t="s">
        <v>34</v>
      </c>
      <c r="B151" s="138"/>
      <c r="C151" s="138"/>
      <c r="D151" s="3">
        <v>4120</v>
      </c>
      <c r="E151" s="63">
        <v>1420</v>
      </c>
      <c r="F151" s="32">
        <v>1420</v>
      </c>
      <c r="G151" s="9">
        <v>491.18</v>
      </c>
      <c r="H151" s="9">
        <f t="shared" si="2"/>
        <v>34.59014084507042</v>
      </c>
    </row>
    <row r="152" spans="1:8" ht="20.25" customHeight="1">
      <c r="A152" s="208" t="s">
        <v>120</v>
      </c>
      <c r="B152" s="208"/>
      <c r="C152" s="208"/>
      <c r="D152" s="3">
        <v>4180</v>
      </c>
      <c r="E152" s="63">
        <v>127000</v>
      </c>
      <c r="F152" s="32">
        <v>117000</v>
      </c>
      <c r="G152" s="9">
        <v>93501.96</v>
      </c>
      <c r="H152" s="9">
        <f t="shared" si="2"/>
        <v>79.91620512820514</v>
      </c>
    </row>
    <row r="153" spans="1:8" ht="14.25" customHeight="1">
      <c r="A153" s="206" t="s">
        <v>38</v>
      </c>
      <c r="B153" s="206"/>
      <c r="C153" s="206"/>
      <c r="D153" s="3">
        <v>4210</v>
      </c>
      <c r="E153" s="63">
        <v>137522</v>
      </c>
      <c r="F153" s="32">
        <v>161360</v>
      </c>
      <c r="G153" s="9">
        <v>92001.66</v>
      </c>
      <c r="H153" s="9">
        <f t="shared" si="2"/>
        <v>57.01639811601389</v>
      </c>
    </row>
    <row r="154" spans="1:8" ht="15" customHeight="1">
      <c r="A154" s="206" t="s">
        <v>121</v>
      </c>
      <c r="B154" s="206"/>
      <c r="C154" s="206"/>
      <c r="D154" s="3">
        <v>4220</v>
      </c>
      <c r="E154" s="63">
        <v>500</v>
      </c>
      <c r="F154" s="32">
        <v>500</v>
      </c>
      <c r="G154" s="9">
        <v>319.95</v>
      </c>
      <c r="H154" s="9">
        <f t="shared" si="2"/>
        <v>63.99</v>
      </c>
    </row>
    <row r="155" spans="1:8" ht="14.25" customHeight="1">
      <c r="A155" s="136" t="s">
        <v>266</v>
      </c>
      <c r="B155" s="137"/>
      <c r="C155" s="137"/>
      <c r="D155" s="8" t="s">
        <v>122</v>
      </c>
      <c r="E155" s="63">
        <v>500</v>
      </c>
      <c r="F155" s="32">
        <v>500</v>
      </c>
      <c r="G155" s="9">
        <v>0</v>
      </c>
      <c r="H155" s="9">
        <f t="shared" si="2"/>
        <v>0</v>
      </c>
    </row>
    <row r="156" spans="1:8" ht="15" customHeight="1">
      <c r="A156" s="136" t="s">
        <v>123</v>
      </c>
      <c r="B156" s="137"/>
      <c r="C156" s="137"/>
      <c r="D156" s="21" t="s">
        <v>124</v>
      </c>
      <c r="E156" s="63">
        <v>200</v>
      </c>
      <c r="F156" s="32">
        <v>200</v>
      </c>
      <c r="G156" s="9">
        <v>0</v>
      </c>
      <c r="H156" s="9">
        <f t="shared" si="2"/>
        <v>0</v>
      </c>
    </row>
    <row r="157" spans="1:8" ht="15.75" customHeight="1">
      <c r="A157" s="206" t="s">
        <v>40</v>
      </c>
      <c r="B157" s="206"/>
      <c r="C157" s="206"/>
      <c r="D157" s="3">
        <v>4260</v>
      </c>
      <c r="E157" s="63">
        <v>53000</v>
      </c>
      <c r="F157" s="32">
        <v>53000</v>
      </c>
      <c r="G157" s="9">
        <v>35168.84</v>
      </c>
      <c r="H157" s="9">
        <f t="shared" si="2"/>
        <v>66.35630188679245</v>
      </c>
    </row>
    <row r="158" spans="1:8" ht="15.75" customHeight="1">
      <c r="A158" s="206" t="s">
        <v>42</v>
      </c>
      <c r="B158" s="206"/>
      <c r="C158" s="206"/>
      <c r="D158" s="3">
        <v>4270</v>
      </c>
      <c r="E158" s="63">
        <v>14000</v>
      </c>
      <c r="F158" s="32">
        <v>14000</v>
      </c>
      <c r="G158" s="9">
        <v>3350.37</v>
      </c>
      <c r="H158" s="9">
        <f t="shared" si="2"/>
        <v>23.931214285714287</v>
      </c>
    </row>
    <row r="159" spans="1:8" ht="16.5" customHeight="1">
      <c r="A159" s="137" t="s">
        <v>106</v>
      </c>
      <c r="B159" s="137"/>
      <c r="C159" s="137"/>
      <c r="D159" s="8" t="s">
        <v>107</v>
      </c>
      <c r="E159" s="63">
        <v>11000</v>
      </c>
      <c r="F159" s="32">
        <v>11000</v>
      </c>
      <c r="G159" s="9">
        <v>3802.5</v>
      </c>
      <c r="H159" s="9">
        <f t="shared" si="2"/>
        <v>34.56818181818182</v>
      </c>
    </row>
    <row r="160" spans="1:8" ht="15.75" customHeight="1">
      <c r="A160" s="206" t="s">
        <v>12</v>
      </c>
      <c r="B160" s="206"/>
      <c r="C160" s="206"/>
      <c r="D160" s="3">
        <v>4300</v>
      </c>
      <c r="E160" s="63">
        <v>18300</v>
      </c>
      <c r="F160" s="32">
        <v>18300</v>
      </c>
      <c r="G160" s="9">
        <v>13770.84</v>
      </c>
      <c r="H160" s="9">
        <f t="shared" si="2"/>
        <v>75.25049180327869</v>
      </c>
    </row>
    <row r="161" spans="1:8" ht="18.75" customHeight="1">
      <c r="A161" s="136" t="s">
        <v>264</v>
      </c>
      <c r="B161" s="137"/>
      <c r="C161" s="137"/>
      <c r="D161" s="21" t="s">
        <v>45</v>
      </c>
      <c r="E161" s="63">
        <v>1500</v>
      </c>
      <c r="F161" s="32">
        <v>1500</v>
      </c>
      <c r="G161" s="9">
        <v>724.68</v>
      </c>
      <c r="H161" s="9">
        <f t="shared" si="2"/>
        <v>48.312</v>
      </c>
    </row>
    <row r="162" spans="1:8" ht="19.5" customHeight="1">
      <c r="A162" s="159" t="s">
        <v>46</v>
      </c>
      <c r="B162" s="160"/>
      <c r="C162" s="160"/>
      <c r="D162" s="22" t="s">
        <v>47</v>
      </c>
      <c r="E162" s="63">
        <v>6500</v>
      </c>
      <c r="F162" s="32">
        <v>6500</v>
      </c>
      <c r="G162" s="9">
        <v>2881.23</v>
      </c>
      <c r="H162" s="9">
        <f t="shared" si="2"/>
        <v>44.32661538461539</v>
      </c>
    </row>
    <row r="163" spans="1:8" ht="16.5" customHeight="1">
      <c r="A163" s="159" t="s">
        <v>48</v>
      </c>
      <c r="B163" s="160"/>
      <c r="C163" s="160"/>
      <c r="D163" s="22" t="s">
        <v>49</v>
      </c>
      <c r="E163" s="63">
        <v>7500</v>
      </c>
      <c r="F163" s="32">
        <v>7500</v>
      </c>
      <c r="G163" s="32">
        <v>3479.32</v>
      </c>
      <c r="H163" s="9">
        <f t="shared" si="2"/>
        <v>46.39093333333334</v>
      </c>
    </row>
    <row r="164" spans="1:8" ht="17.25" customHeight="1">
      <c r="A164" s="206" t="s">
        <v>50</v>
      </c>
      <c r="B164" s="206"/>
      <c r="C164" s="206"/>
      <c r="D164" s="3">
        <v>4410</v>
      </c>
      <c r="E164" s="63">
        <v>15000</v>
      </c>
      <c r="F164" s="32">
        <v>15000</v>
      </c>
      <c r="G164" s="9">
        <v>7544.8</v>
      </c>
      <c r="H164" s="9">
        <f t="shared" si="2"/>
        <v>50.29866666666667</v>
      </c>
    </row>
    <row r="165" spans="1:8" ht="17.25" customHeight="1">
      <c r="A165" s="137" t="s">
        <v>52</v>
      </c>
      <c r="B165" s="137"/>
      <c r="C165" s="137"/>
      <c r="D165" s="8" t="s">
        <v>53</v>
      </c>
      <c r="E165" s="63">
        <v>3000</v>
      </c>
      <c r="F165" s="32">
        <v>3000</v>
      </c>
      <c r="G165" s="9">
        <v>1322.64</v>
      </c>
      <c r="H165" s="9">
        <f t="shared" si="2"/>
        <v>44.08800000000001</v>
      </c>
    </row>
    <row r="166" spans="1:8" ht="16.5" customHeight="1">
      <c r="A166" s="131" t="s">
        <v>251</v>
      </c>
      <c r="B166" s="134"/>
      <c r="C166" s="129"/>
      <c r="D166" s="21" t="s">
        <v>55</v>
      </c>
      <c r="E166" s="63">
        <v>1700</v>
      </c>
      <c r="F166" s="32">
        <v>1700</v>
      </c>
      <c r="G166" s="9">
        <v>1360</v>
      </c>
      <c r="H166" s="9">
        <f t="shared" si="2"/>
        <v>80</v>
      </c>
    </row>
    <row r="167" spans="1:8" ht="19.5" customHeight="1">
      <c r="A167" s="137" t="s">
        <v>56</v>
      </c>
      <c r="B167" s="137"/>
      <c r="C167" s="137"/>
      <c r="D167" s="8" t="s">
        <v>57</v>
      </c>
      <c r="E167" s="63">
        <v>5100</v>
      </c>
      <c r="F167" s="32">
        <v>5100</v>
      </c>
      <c r="G167" s="9">
        <v>2538</v>
      </c>
      <c r="H167" s="9">
        <f t="shared" si="2"/>
        <v>49.76470588235294</v>
      </c>
    </row>
    <row r="168" spans="1:8" ht="15" customHeight="1">
      <c r="A168" s="137" t="s">
        <v>58</v>
      </c>
      <c r="B168" s="137"/>
      <c r="C168" s="137"/>
      <c r="D168" s="8" t="s">
        <v>60</v>
      </c>
      <c r="E168" s="63">
        <v>200</v>
      </c>
      <c r="F168" s="32">
        <v>480.23</v>
      </c>
      <c r="G168" s="9">
        <v>480.23</v>
      </c>
      <c r="H168" s="9">
        <f t="shared" si="2"/>
        <v>100</v>
      </c>
    </row>
    <row r="169" spans="1:8" ht="27.75" customHeight="1">
      <c r="A169" s="142" t="s">
        <v>63</v>
      </c>
      <c r="B169" s="142"/>
      <c r="C169" s="142"/>
      <c r="D169" s="22" t="s">
        <v>64</v>
      </c>
      <c r="E169" s="63">
        <v>2800</v>
      </c>
      <c r="F169" s="32">
        <v>2800</v>
      </c>
      <c r="G169" s="9">
        <v>1398.18</v>
      </c>
      <c r="H169" s="9">
        <f t="shared" si="2"/>
        <v>49.935</v>
      </c>
    </row>
    <row r="170" spans="1:8" ht="22.5" customHeight="1">
      <c r="A170" s="142" t="s">
        <v>65</v>
      </c>
      <c r="B170" s="142"/>
      <c r="C170" s="142"/>
      <c r="D170" s="22" t="s">
        <v>66</v>
      </c>
      <c r="E170" s="63">
        <v>14000</v>
      </c>
      <c r="F170" s="32">
        <v>15500</v>
      </c>
      <c r="G170" s="9">
        <v>5343.65</v>
      </c>
      <c r="H170" s="9">
        <f t="shared" si="2"/>
        <v>34.475161290322575</v>
      </c>
    </row>
    <row r="171" spans="1:8" ht="16.5" customHeight="1">
      <c r="A171" s="148" t="s">
        <v>92</v>
      </c>
      <c r="B171" s="149"/>
      <c r="C171" s="150"/>
      <c r="D171" s="22" t="s">
        <v>93</v>
      </c>
      <c r="E171" s="63"/>
      <c r="F171" s="32">
        <v>92000</v>
      </c>
      <c r="G171" s="9">
        <v>0</v>
      </c>
      <c r="H171" s="9">
        <f t="shared" si="2"/>
        <v>0</v>
      </c>
    </row>
    <row r="172" spans="1:8" ht="19.5" customHeight="1">
      <c r="A172" s="140" t="s">
        <v>125</v>
      </c>
      <c r="B172" s="140"/>
      <c r="C172" s="42" t="s">
        <v>126</v>
      </c>
      <c r="D172" s="43"/>
      <c r="E172" s="30">
        <f>SUM(E173:E178)</f>
        <v>20788</v>
      </c>
      <c r="F172" s="30">
        <f>SUM(F173:F178)</f>
        <v>1000</v>
      </c>
      <c r="G172" s="30">
        <f>SUM(G173:G178)</f>
        <v>0</v>
      </c>
      <c r="H172" s="70">
        <f t="shared" si="2"/>
        <v>0</v>
      </c>
    </row>
    <row r="173" spans="1:8" ht="18.75" customHeight="1">
      <c r="A173" s="137" t="s">
        <v>28</v>
      </c>
      <c r="B173" s="137"/>
      <c r="C173" s="137"/>
      <c r="D173" s="21" t="s">
        <v>29</v>
      </c>
      <c r="E173" s="45">
        <v>15303</v>
      </c>
      <c r="F173" s="63">
        <v>0</v>
      </c>
      <c r="G173" s="65">
        <v>0</v>
      </c>
      <c r="H173" s="9">
        <v>0</v>
      </c>
    </row>
    <row r="174" spans="1:8" ht="16.5" customHeight="1">
      <c r="A174" s="131" t="s">
        <v>30</v>
      </c>
      <c r="B174" s="134"/>
      <c r="C174" s="129"/>
      <c r="D174" s="21" t="s">
        <v>31</v>
      </c>
      <c r="E174" s="45">
        <v>800</v>
      </c>
      <c r="F174" s="63">
        <v>0</v>
      </c>
      <c r="G174" s="65">
        <v>0</v>
      </c>
      <c r="H174" s="9">
        <v>0</v>
      </c>
    </row>
    <row r="175" spans="1:8" ht="18.75" customHeight="1">
      <c r="A175" s="136" t="s">
        <v>32</v>
      </c>
      <c r="B175" s="137"/>
      <c r="C175" s="137"/>
      <c r="D175" s="8" t="s">
        <v>33</v>
      </c>
      <c r="E175" s="45">
        <v>2446</v>
      </c>
      <c r="F175" s="63">
        <v>0</v>
      </c>
      <c r="G175" s="65">
        <v>0</v>
      </c>
      <c r="H175" s="9">
        <v>0</v>
      </c>
    </row>
    <row r="176" spans="1:8" ht="17.25" customHeight="1">
      <c r="A176" s="137" t="s">
        <v>34</v>
      </c>
      <c r="B176" s="137"/>
      <c r="C176" s="137"/>
      <c r="D176" s="8" t="s">
        <v>35</v>
      </c>
      <c r="E176" s="45">
        <v>395</v>
      </c>
      <c r="F176" s="63">
        <v>0</v>
      </c>
      <c r="G176" s="65">
        <v>0</v>
      </c>
      <c r="H176" s="9">
        <v>0</v>
      </c>
    </row>
    <row r="177" spans="1:8" ht="18.75" customHeight="1">
      <c r="A177" s="142" t="s">
        <v>127</v>
      </c>
      <c r="B177" s="142"/>
      <c r="C177" s="142"/>
      <c r="D177" s="44" t="s">
        <v>55</v>
      </c>
      <c r="E177" s="45">
        <v>844</v>
      </c>
      <c r="F177" s="63">
        <v>0</v>
      </c>
      <c r="G177" s="65">
        <v>0</v>
      </c>
      <c r="H177" s="9">
        <v>0</v>
      </c>
    </row>
    <row r="178" spans="1:8" ht="22.5" customHeight="1">
      <c r="A178" s="148" t="s">
        <v>61</v>
      </c>
      <c r="B178" s="149"/>
      <c r="C178" s="150"/>
      <c r="D178" s="44" t="s">
        <v>62</v>
      </c>
      <c r="E178" s="45">
        <v>1000</v>
      </c>
      <c r="F178" s="63">
        <v>1000</v>
      </c>
      <c r="G178" s="65">
        <v>0</v>
      </c>
      <c r="H178" s="9">
        <f t="shared" si="2"/>
        <v>0</v>
      </c>
    </row>
    <row r="179" spans="1:8" ht="19.5" customHeight="1">
      <c r="A179" s="140" t="s">
        <v>289</v>
      </c>
      <c r="B179" s="140"/>
      <c r="C179" s="42" t="s">
        <v>290</v>
      </c>
      <c r="D179" s="43"/>
      <c r="E179" s="30">
        <f>SUM(E180:E187)</f>
        <v>0</v>
      </c>
      <c r="F179" s="30">
        <f>SUM(F180:F187)</f>
        <v>37594.29</v>
      </c>
      <c r="G179" s="30">
        <f>SUM(G180:G187)</f>
        <v>11135.91</v>
      </c>
      <c r="H179" s="9">
        <f t="shared" si="2"/>
        <v>29.621280252932024</v>
      </c>
    </row>
    <row r="180" spans="1:8" ht="18.75" customHeight="1">
      <c r="A180" s="137" t="s">
        <v>28</v>
      </c>
      <c r="B180" s="137"/>
      <c r="C180" s="137"/>
      <c r="D180" s="21" t="s">
        <v>29</v>
      </c>
      <c r="E180" s="45"/>
      <c r="F180" s="63">
        <v>16784</v>
      </c>
      <c r="G180" s="65">
        <v>8033.33</v>
      </c>
      <c r="H180" s="9">
        <f t="shared" si="2"/>
        <v>47.86302430886559</v>
      </c>
    </row>
    <row r="181" spans="1:8" ht="16.5" customHeight="1">
      <c r="A181" s="131" t="s">
        <v>30</v>
      </c>
      <c r="B181" s="134"/>
      <c r="C181" s="129"/>
      <c r="D181" s="21" t="s">
        <v>31</v>
      </c>
      <c r="E181" s="45"/>
      <c r="F181" s="63">
        <v>800</v>
      </c>
      <c r="G181" s="65">
        <v>795.6</v>
      </c>
      <c r="H181" s="9">
        <f t="shared" si="2"/>
        <v>99.45</v>
      </c>
    </row>
    <row r="182" spans="1:8" ht="18.75" customHeight="1">
      <c r="A182" s="136" t="s">
        <v>32</v>
      </c>
      <c r="B182" s="137"/>
      <c r="C182" s="137"/>
      <c r="D182" s="8" t="s">
        <v>33</v>
      </c>
      <c r="E182" s="45"/>
      <c r="F182" s="63">
        <v>2672.28</v>
      </c>
      <c r="G182" s="65">
        <v>1184.15</v>
      </c>
      <c r="H182" s="9">
        <f t="shared" si="2"/>
        <v>44.31234750849462</v>
      </c>
    </row>
    <row r="183" spans="1:8" ht="17.25" customHeight="1">
      <c r="A183" s="137" t="s">
        <v>34</v>
      </c>
      <c r="B183" s="137"/>
      <c r="C183" s="137"/>
      <c r="D183" s="8" t="s">
        <v>35</v>
      </c>
      <c r="E183" s="45"/>
      <c r="F183" s="63">
        <v>431.4</v>
      </c>
      <c r="G183" s="65">
        <v>190.99</v>
      </c>
      <c r="H183" s="9">
        <f t="shared" si="2"/>
        <v>44.27213722763098</v>
      </c>
    </row>
    <row r="184" spans="1:8" ht="17.25" customHeight="1">
      <c r="A184" s="143" t="s">
        <v>38</v>
      </c>
      <c r="B184" s="146"/>
      <c r="C184" s="147"/>
      <c r="D184" s="21" t="s">
        <v>39</v>
      </c>
      <c r="E184" s="45"/>
      <c r="F184" s="63">
        <v>5000</v>
      </c>
      <c r="G184" s="65">
        <v>0</v>
      </c>
      <c r="H184" s="9">
        <f t="shared" si="2"/>
        <v>0</v>
      </c>
    </row>
    <row r="185" spans="1:8" ht="17.25" customHeight="1">
      <c r="A185" s="143" t="s">
        <v>12</v>
      </c>
      <c r="B185" s="146"/>
      <c r="C185" s="147"/>
      <c r="D185" s="21" t="s">
        <v>13</v>
      </c>
      <c r="E185" s="45"/>
      <c r="F185" s="63">
        <v>9500</v>
      </c>
      <c r="G185" s="65">
        <v>0</v>
      </c>
      <c r="H185" s="9">
        <f t="shared" si="2"/>
        <v>0</v>
      </c>
    </row>
    <row r="186" spans="1:8" ht="17.25" customHeight="1">
      <c r="A186" s="143" t="s">
        <v>291</v>
      </c>
      <c r="B186" s="146"/>
      <c r="C186" s="147"/>
      <c r="D186" s="21" t="s">
        <v>49</v>
      </c>
      <c r="E186" s="45"/>
      <c r="F186" s="63">
        <v>1500</v>
      </c>
      <c r="G186" s="65">
        <v>87.84</v>
      </c>
      <c r="H186" s="9">
        <f t="shared" si="2"/>
        <v>5.856</v>
      </c>
    </row>
    <row r="187" spans="1:8" ht="18.75" customHeight="1">
      <c r="A187" s="142" t="s">
        <v>127</v>
      </c>
      <c r="B187" s="142"/>
      <c r="C187" s="142"/>
      <c r="D187" s="44" t="s">
        <v>55</v>
      </c>
      <c r="E187" s="45"/>
      <c r="F187" s="63">
        <v>906.61</v>
      </c>
      <c r="G187" s="65">
        <v>844</v>
      </c>
      <c r="H187" s="9">
        <f t="shared" si="2"/>
        <v>93.09405367247217</v>
      </c>
    </row>
    <row r="188" spans="1:8" ht="21.75" customHeight="1">
      <c r="A188" s="82" t="s">
        <v>128</v>
      </c>
      <c r="B188" s="83" t="s">
        <v>129</v>
      </c>
      <c r="C188" s="84"/>
      <c r="D188" s="85"/>
      <c r="E188" s="81">
        <f aca="true" t="shared" si="3" ref="E188:G189">SUM(E189)</f>
        <v>308995</v>
      </c>
      <c r="F188" s="81">
        <f t="shared" si="3"/>
        <v>308995</v>
      </c>
      <c r="G188" s="81">
        <f t="shared" si="3"/>
        <v>156820.54</v>
      </c>
      <c r="H188" s="86">
        <f t="shared" si="2"/>
        <v>50.751805045389084</v>
      </c>
    </row>
    <row r="189" spans="1:8" ht="32.25" customHeight="1">
      <c r="A189" s="201" t="s">
        <v>267</v>
      </c>
      <c r="B189" s="202"/>
      <c r="C189" s="42" t="s">
        <v>130</v>
      </c>
      <c r="D189" s="43"/>
      <c r="E189" s="30">
        <f t="shared" si="3"/>
        <v>308995</v>
      </c>
      <c r="F189" s="30">
        <f t="shared" si="3"/>
        <v>308995</v>
      </c>
      <c r="G189" s="30">
        <f t="shared" si="3"/>
        <v>156820.54</v>
      </c>
      <c r="H189" s="80">
        <f t="shared" si="2"/>
        <v>50.751805045389084</v>
      </c>
    </row>
    <row r="190" spans="1:8" ht="29.25" customHeight="1">
      <c r="A190" s="203" t="s">
        <v>131</v>
      </c>
      <c r="B190" s="204"/>
      <c r="C190" s="205"/>
      <c r="D190" s="8" t="s">
        <v>132</v>
      </c>
      <c r="E190" s="45">
        <v>308995</v>
      </c>
      <c r="F190" s="31">
        <v>308995</v>
      </c>
      <c r="G190" s="9">
        <v>156820.54</v>
      </c>
      <c r="H190" s="9">
        <f t="shared" si="2"/>
        <v>50.751805045389084</v>
      </c>
    </row>
    <row r="191" spans="1:8" ht="22.5" customHeight="1">
      <c r="A191" s="84" t="s">
        <v>133</v>
      </c>
      <c r="B191" s="87" t="s">
        <v>134</v>
      </c>
      <c r="C191" s="85"/>
      <c r="D191" s="85"/>
      <c r="E191" s="81">
        <f>E192+E215+E228+E253+E286+E293+E320+E316</f>
        <v>15928010</v>
      </c>
      <c r="F191" s="81">
        <f>F192+F215+F228+F253+F286+F293+F320+F316</f>
        <v>18000005.67</v>
      </c>
      <c r="G191" s="81">
        <f>G192+G215+G228+G253+G286+G293+G320+G316</f>
        <v>8283752.760000002</v>
      </c>
      <c r="H191" s="86">
        <f>G191/F191*100</f>
        <v>46.02083417010391</v>
      </c>
    </row>
    <row r="192" spans="1:8" ht="23.25" customHeight="1">
      <c r="A192" s="161" t="s">
        <v>135</v>
      </c>
      <c r="B192" s="161"/>
      <c r="C192" s="42" t="s">
        <v>136</v>
      </c>
      <c r="D192" s="43"/>
      <c r="E192" s="30">
        <f>SUM(E193:E214)</f>
        <v>981797</v>
      </c>
      <c r="F192" s="30">
        <f>SUM(F193:F214)</f>
        <v>1115033.97</v>
      </c>
      <c r="G192" s="30">
        <f>SUM(G193:G214)</f>
        <v>534725.0900000001</v>
      </c>
      <c r="H192" s="80">
        <f t="shared" si="2"/>
        <v>47.95594613139904</v>
      </c>
    </row>
    <row r="193" spans="1:8" ht="17.25" customHeight="1">
      <c r="A193" s="136" t="s">
        <v>26</v>
      </c>
      <c r="B193" s="137"/>
      <c r="C193" s="137"/>
      <c r="D193" s="21" t="s">
        <v>27</v>
      </c>
      <c r="E193" s="31">
        <v>2735</v>
      </c>
      <c r="F193" s="31">
        <v>2735</v>
      </c>
      <c r="G193" s="9">
        <v>650</v>
      </c>
      <c r="H193" s="9">
        <f t="shared" si="2"/>
        <v>23.76599634369287</v>
      </c>
    </row>
    <row r="194" spans="1:8" ht="18" customHeight="1">
      <c r="A194" s="137" t="s">
        <v>28</v>
      </c>
      <c r="B194" s="137"/>
      <c r="C194" s="137"/>
      <c r="D194" s="21" t="s">
        <v>29</v>
      </c>
      <c r="E194" s="31">
        <v>688276</v>
      </c>
      <c r="F194" s="31">
        <v>795853</v>
      </c>
      <c r="G194" s="9">
        <v>343426.82</v>
      </c>
      <c r="H194" s="9">
        <f t="shared" si="2"/>
        <v>43.15204189718453</v>
      </c>
    </row>
    <row r="195" spans="1:8" ht="15.75" customHeight="1">
      <c r="A195" s="136" t="s">
        <v>30</v>
      </c>
      <c r="B195" s="137"/>
      <c r="C195" s="137"/>
      <c r="D195" s="8" t="s">
        <v>31</v>
      </c>
      <c r="E195" s="31">
        <v>54041</v>
      </c>
      <c r="F195" s="31">
        <v>54083.97</v>
      </c>
      <c r="G195" s="9">
        <v>54083.97</v>
      </c>
      <c r="H195" s="9">
        <f t="shared" si="2"/>
        <v>100</v>
      </c>
    </row>
    <row r="196" spans="1:8" ht="18" customHeight="1">
      <c r="A196" s="136" t="s">
        <v>32</v>
      </c>
      <c r="B196" s="137"/>
      <c r="C196" s="137"/>
      <c r="D196" s="8" t="s">
        <v>33</v>
      </c>
      <c r="E196" s="31">
        <v>104041</v>
      </c>
      <c r="F196" s="31">
        <v>119235</v>
      </c>
      <c r="G196" s="9">
        <v>53269.73</v>
      </c>
      <c r="H196" s="9">
        <f t="shared" si="2"/>
        <v>44.67625277812723</v>
      </c>
    </row>
    <row r="197" spans="1:8" ht="15.75" customHeight="1">
      <c r="A197" s="137" t="s">
        <v>34</v>
      </c>
      <c r="B197" s="137"/>
      <c r="C197" s="137"/>
      <c r="D197" s="8" t="s">
        <v>35</v>
      </c>
      <c r="E197" s="31">
        <v>16574</v>
      </c>
      <c r="F197" s="31">
        <v>19120</v>
      </c>
      <c r="G197" s="9">
        <v>8309.48</v>
      </c>
      <c r="H197" s="9">
        <f t="shared" si="2"/>
        <v>43.45962343096234</v>
      </c>
    </row>
    <row r="198" spans="1:8" ht="17.25" customHeight="1">
      <c r="A198" s="137" t="s">
        <v>38</v>
      </c>
      <c r="B198" s="137"/>
      <c r="C198" s="137"/>
      <c r="D198" s="8" t="s">
        <v>39</v>
      </c>
      <c r="E198" s="31">
        <v>8000</v>
      </c>
      <c r="F198" s="31">
        <v>10000</v>
      </c>
      <c r="G198" s="9">
        <v>8239.84</v>
      </c>
      <c r="H198" s="9">
        <f t="shared" si="2"/>
        <v>82.39840000000001</v>
      </c>
    </row>
    <row r="199" spans="1:8" ht="17.25" customHeight="1">
      <c r="A199" s="136" t="s">
        <v>121</v>
      </c>
      <c r="B199" s="137"/>
      <c r="C199" s="137"/>
      <c r="D199" s="21" t="s">
        <v>137</v>
      </c>
      <c r="E199" s="31">
        <v>1000</v>
      </c>
      <c r="F199" s="31">
        <v>1000</v>
      </c>
      <c r="G199" s="9">
        <v>70.53</v>
      </c>
      <c r="H199" s="9">
        <f t="shared" si="2"/>
        <v>7.053</v>
      </c>
    </row>
    <row r="200" spans="1:8" ht="18" customHeight="1">
      <c r="A200" s="136" t="s">
        <v>268</v>
      </c>
      <c r="B200" s="137"/>
      <c r="C200" s="137"/>
      <c r="D200" s="21" t="s">
        <v>122</v>
      </c>
      <c r="E200" s="31">
        <v>300</v>
      </c>
      <c r="F200" s="31">
        <v>300</v>
      </c>
      <c r="G200" s="9">
        <v>0</v>
      </c>
      <c r="H200" s="9">
        <f t="shared" si="2"/>
        <v>0</v>
      </c>
    </row>
    <row r="201" spans="1:8" ht="16.5" customHeight="1">
      <c r="A201" s="136" t="s">
        <v>123</v>
      </c>
      <c r="B201" s="137"/>
      <c r="C201" s="137"/>
      <c r="D201" s="21" t="s">
        <v>124</v>
      </c>
      <c r="E201" s="31">
        <v>3000</v>
      </c>
      <c r="F201" s="31">
        <v>3000</v>
      </c>
      <c r="G201" s="9">
        <v>1880.68</v>
      </c>
      <c r="H201" s="9">
        <f t="shared" si="2"/>
        <v>62.68933333333333</v>
      </c>
    </row>
    <row r="202" spans="1:8" ht="14.25" customHeight="1">
      <c r="A202" s="136" t="s">
        <v>40</v>
      </c>
      <c r="B202" s="137"/>
      <c r="C202" s="137"/>
      <c r="D202" s="8" t="s">
        <v>41</v>
      </c>
      <c r="E202" s="31">
        <v>48000</v>
      </c>
      <c r="F202" s="31">
        <v>48000</v>
      </c>
      <c r="G202" s="9">
        <v>28051.87</v>
      </c>
      <c r="H202" s="9">
        <f t="shared" si="2"/>
        <v>58.44139583333333</v>
      </c>
    </row>
    <row r="203" spans="1:8" ht="15.75" customHeight="1">
      <c r="A203" s="137" t="s">
        <v>42</v>
      </c>
      <c r="B203" s="137"/>
      <c r="C203" s="137"/>
      <c r="D203" s="8" t="s">
        <v>43</v>
      </c>
      <c r="E203" s="31">
        <v>3000</v>
      </c>
      <c r="F203" s="31">
        <v>3000</v>
      </c>
      <c r="G203" s="9">
        <v>0</v>
      </c>
      <c r="H203" s="9">
        <f t="shared" si="2"/>
        <v>0</v>
      </c>
    </row>
    <row r="204" spans="1:8" ht="15.75" customHeight="1">
      <c r="A204" s="131" t="s">
        <v>106</v>
      </c>
      <c r="B204" s="134"/>
      <c r="C204" s="129"/>
      <c r="D204" s="21" t="s">
        <v>107</v>
      </c>
      <c r="E204" s="31">
        <v>3000</v>
      </c>
      <c r="F204" s="31">
        <v>3000</v>
      </c>
      <c r="G204" s="9">
        <v>0</v>
      </c>
      <c r="H204" s="9">
        <f t="shared" si="2"/>
        <v>0</v>
      </c>
    </row>
    <row r="205" spans="1:8" ht="15" customHeight="1">
      <c r="A205" s="136" t="s">
        <v>12</v>
      </c>
      <c r="B205" s="137"/>
      <c r="C205" s="137"/>
      <c r="D205" s="8" t="s">
        <v>13</v>
      </c>
      <c r="E205" s="31">
        <v>1100</v>
      </c>
      <c r="F205" s="31">
        <v>1100</v>
      </c>
      <c r="G205" s="9">
        <v>961.56</v>
      </c>
      <c r="H205" s="9">
        <f t="shared" si="2"/>
        <v>87.41454545454545</v>
      </c>
    </row>
    <row r="206" spans="1:8" ht="15" customHeight="1">
      <c r="A206" s="136" t="s">
        <v>44</v>
      </c>
      <c r="B206" s="137"/>
      <c r="C206" s="137"/>
      <c r="D206" s="21" t="s">
        <v>45</v>
      </c>
      <c r="E206" s="31">
        <v>1200</v>
      </c>
      <c r="F206" s="31">
        <v>1200</v>
      </c>
      <c r="G206" s="9">
        <v>175.68</v>
      </c>
      <c r="H206" s="9">
        <f t="shared" si="2"/>
        <v>14.64</v>
      </c>
    </row>
    <row r="207" spans="1:8" ht="21.75" customHeight="1">
      <c r="A207" s="159" t="s">
        <v>46</v>
      </c>
      <c r="B207" s="160"/>
      <c r="C207" s="160"/>
      <c r="D207" s="22" t="s">
        <v>47</v>
      </c>
      <c r="E207" s="31">
        <v>1000</v>
      </c>
      <c r="F207" s="31">
        <v>1000</v>
      </c>
      <c r="G207" s="9">
        <v>508.71</v>
      </c>
      <c r="H207" s="9">
        <f t="shared" si="2"/>
        <v>50.871</v>
      </c>
    </row>
    <row r="208" spans="1:8" ht="19.5" customHeight="1">
      <c r="A208" s="159" t="s">
        <v>48</v>
      </c>
      <c r="B208" s="160"/>
      <c r="C208" s="160"/>
      <c r="D208" s="22" t="s">
        <v>49</v>
      </c>
      <c r="E208" s="31">
        <v>1100</v>
      </c>
      <c r="F208" s="31">
        <v>1100</v>
      </c>
      <c r="G208" s="9">
        <v>949.76</v>
      </c>
      <c r="H208" s="9">
        <f t="shared" si="2"/>
        <v>86.34181818181818</v>
      </c>
    </row>
    <row r="209" spans="1:8" ht="17.25" customHeight="1">
      <c r="A209" s="137" t="s">
        <v>50</v>
      </c>
      <c r="B209" s="137"/>
      <c r="C209" s="137"/>
      <c r="D209" s="8" t="s">
        <v>51</v>
      </c>
      <c r="E209" s="31">
        <v>600</v>
      </c>
      <c r="F209" s="31">
        <v>600</v>
      </c>
      <c r="G209" s="9">
        <v>562.46</v>
      </c>
      <c r="H209" s="9">
        <f t="shared" si="2"/>
        <v>93.74333333333334</v>
      </c>
    </row>
    <row r="210" spans="1:8" ht="18" customHeight="1">
      <c r="A210" s="136" t="s">
        <v>52</v>
      </c>
      <c r="B210" s="137"/>
      <c r="C210" s="137"/>
      <c r="D210" s="8" t="s">
        <v>53</v>
      </c>
      <c r="E210" s="31">
        <v>3500</v>
      </c>
      <c r="F210" s="31">
        <v>3500</v>
      </c>
      <c r="G210" s="9">
        <v>734</v>
      </c>
      <c r="H210" s="9">
        <f t="shared" si="2"/>
        <v>20.97142857142857</v>
      </c>
    </row>
    <row r="211" spans="1:8" ht="18" customHeight="1">
      <c r="A211" s="136" t="s">
        <v>54</v>
      </c>
      <c r="B211" s="137"/>
      <c r="C211" s="137"/>
      <c r="D211" s="8" t="s">
        <v>55</v>
      </c>
      <c r="E211" s="31">
        <v>36280</v>
      </c>
      <c r="F211" s="31">
        <v>42157</v>
      </c>
      <c r="G211" s="9">
        <v>31618</v>
      </c>
      <c r="H211" s="9">
        <f>G211/F211*100</f>
        <v>75.00059302132505</v>
      </c>
    </row>
    <row r="212" spans="1:8" ht="19.5" customHeight="1">
      <c r="A212" s="199" t="s">
        <v>61</v>
      </c>
      <c r="B212" s="144"/>
      <c r="C212" s="145"/>
      <c r="D212" s="69">
        <v>4700</v>
      </c>
      <c r="E212" s="9">
        <v>800</v>
      </c>
      <c r="F212" s="9">
        <v>800</v>
      </c>
      <c r="G212" s="9">
        <v>0</v>
      </c>
      <c r="H212" s="68">
        <f>G212/F212*100</f>
        <v>0</v>
      </c>
    </row>
    <row r="213" spans="1:8" ht="27.75" customHeight="1">
      <c r="A213" s="142" t="s">
        <v>63</v>
      </c>
      <c r="B213" s="142"/>
      <c r="C213" s="142"/>
      <c r="D213" s="22" t="s">
        <v>64</v>
      </c>
      <c r="E213" s="31">
        <v>2000</v>
      </c>
      <c r="F213" s="31">
        <v>2000</v>
      </c>
      <c r="G213" s="9">
        <v>0</v>
      </c>
      <c r="H213" s="9">
        <f>G213/F213*100</f>
        <v>0</v>
      </c>
    </row>
    <row r="214" spans="1:8" ht="20.25" customHeight="1">
      <c r="A214" s="142" t="s">
        <v>65</v>
      </c>
      <c r="B214" s="142"/>
      <c r="C214" s="142"/>
      <c r="D214" s="69">
        <v>4750</v>
      </c>
      <c r="E214" s="9">
        <v>2250</v>
      </c>
      <c r="F214" s="9">
        <v>2250</v>
      </c>
      <c r="G214" s="9">
        <v>1232</v>
      </c>
      <c r="H214" s="9">
        <f>G214/F214*100</f>
        <v>54.75555555555556</v>
      </c>
    </row>
    <row r="215" spans="1:8" ht="20.25" customHeight="1">
      <c r="A215" s="161" t="s">
        <v>138</v>
      </c>
      <c r="B215" s="161"/>
      <c r="C215" s="42" t="s">
        <v>139</v>
      </c>
      <c r="D215" s="103"/>
      <c r="E215" s="30">
        <f>SUM(E216:E227)</f>
        <v>731837</v>
      </c>
      <c r="F215" s="30">
        <f>SUM(F216:F227)</f>
        <v>787663</v>
      </c>
      <c r="G215" s="30">
        <f>SUM(G216:G227)</f>
        <v>395013.24</v>
      </c>
      <c r="H215" s="80">
        <f t="shared" si="2"/>
        <v>50.15003116815186</v>
      </c>
    </row>
    <row r="216" spans="1:8" ht="16.5" customHeight="1">
      <c r="A216" s="136" t="s">
        <v>26</v>
      </c>
      <c r="B216" s="137"/>
      <c r="C216" s="137"/>
      <c r="D216" s="21" t="s">
        <v>27</v>
      </c>
      <c r="E216" s="63">
        <v>2000</v>
      </c>
      <c r="F216" s="63">
        <v>2000</v>
      </c>
      <c r="G216" s="65">
        <v>400</v>
      </c>
      <c r="H216" s="9">
        <f t="shared" si="2"/>
        <v>20</v>
      </c>
    </row>
    <row r="217" spans="1:8" ht="17.25" customHeight="1">
      <c r="A217" s="137" t="s">
        <v>28</v>
      </c>
      <c r="B217" s="137"/>
      <c r="C217" s="137"/>
      <c r="D217" s="21" t="s">
        <v>29</v>
      </c>
      <c r="E217" s="63">
        <v>535587</v>
      </c>
      <c r="F217" s="63">
        <v>578696</v>
      </c>
      <c r="G217" s="65">
        <v>259943.67</v>
      </c>
      <c r="H217" s="9">
        <f t="shared" si="2"/>
        <v>44.91886413591938</v>
      </c>
    </row>
    <row r="218" spans="1:8" ht="17.25" customHeight="1">
      <c r="A218" s="136" t="s">
        <v>30</v>
      </c>
      <c r="B218" s="137"/>
      <c r="C218" s="137"/>
      <c r="D218" s="8" t="s">
        <v>31</v>
      </c>
      <c r="E218" s="63">
        <v>39807</v>
      </c>
      <c r="F218" s="63">
        <v>41806.31</v>
      </c>
      <c r="G218" s="65">
        <v>41806.31</v>
      </c>
      <c r="H218" s="9">
        <f t="shared" si="2"/>
        <v>100</v>
      </c>
    </row>
    <row r="219" spans="1:8" ht="16.5" customHeight="1">
      <c r="A219" s="136" t="s">
        <v>32</v>
      </c>
      <c r="B219" s="137"/>
      <c r="C219" s="137"/>
      <c r="D219" s="8" t="s">
        <v>33</v>
      </c>
      <c r="E219" s="63">
        <v>81662</v>
      </c>
      <c r="F219" s="63">
        <v>88023.69</v>
      </c>
      <c r="G219" s="65">
        <v>43432.49</v>
      </c>
      <c r="H219" s="9">
        <f t="shared" si="2"/>
        <v>49.34181923070937</v>
      </c>
    </row>
    <row r="220" spans="1:8" ht="16.5" customHeight="1">
      <c r="A220" s="137" t="s">
        <v>34</v>
      </c>
      <c r="B220" s="137"/>
      <c r="C220" s="137"/>
      <c r="D220" s="8" t="s">
        <v>35</v>
      </c>
      <c r="E220" s="63">
        <v>13107</v>
      </c>
      <c r="F220" s="63">
        <v>14117</v>
      </c>
      <c r="G220" s="65">
        <v>6467.95</v>
      </c>
      <c r="H220" s="9">
        <f aca="true" t="shared" si="4" ref="H220:H279">G220/F220*100</f>
        <v>45.81674576751434</v>
      </c>
    </row>
    <row r="221" spans="1:8" ht="15" customHeight="1">
      <c r="A221" s="137" t="s">
        <v>38</v>
      </c>
      <c r="B221" s="137"/>
      <c r="C221" s="137"/>
      <c r="D221" s="8" t="s">
        <v>39</v>
      </c>
      <c r="E221" s="63">
        <v>2405</v>
      </c>
      <c r="F221" s="63">
        <v>2405</v>
      </c>
      <c r="G221" s="65">
        <v>2063.26</v>
      </c>
      <c r="H221" s="9">
        <f t="shared" si="4"/>
        <v>85.7904365904366</v>
      </c>
    </row>
    <row r="222" spans="1:8" ht="15.75" customHeight="1">
      <c r="A222" s="136" t="s">
        <v>123</v>
      </c>
      <c r="B222" s="137"/>
      <c r="C222" s="137"/>
      <c r="D222" s="21" t="s">
        <v>124</v>
      </c>
      <c r="E222" s="63">
        <v>1300</v>
      </c>
      <c r="F222" s="63">
        <v>1300</v>
      </c>
      <c r="G222" s="65">
        <v>1226.83</v>
      </c>
      <c r="H222" s="9">
        <f t="shared" si="4"/>
        <v>94.37153846153845</v>
      </c>
    </row>
    <row r="223" spans="1:8" ht="15" customHeight="1">
      <c r="A223" s="136" t="s">
        <v>40</v>
      </c>
      <c r="B223" s="137"/>
      <c r="C223" s="137"/>
      <c r="D223" s="8" t="s">
        <v>41</v>
      </c>
      <c r="E223" s="63">
        <v>26079</v>
      </c>
      <c r="F223" s="63">
        <v>26079</v>
      </c>
      <c r="G223" s="65">
        <v>15397.98</v>
      </c>
      <c r="H223" s="9">
        <f t="shared" si="4"/>
        <v>59.04359829748073</v>
      </c>
    </row>
    <row r="224" spans="1:8" ht="14.25" customHeight="1">
      <c r="A224" s="137" t="s">
        <v>42</v>
      </c>
      <c r="B224" s="137"/>
      <c r="C224" s="137"/>
      <c r="D224" s="8" t="s">
        <v>43</v>
      </c>
      <c r="E224" s="63">
        <v>917</v>
      </c>
      <c r="F224" s="63">
        <v>917</v>
      </c>
      <c r="G224" s="65">
        <v>310</v>
      </c>
      <c r="H224" s="9">
        <f t="shared" si="4"/>
        <v>33.80588876772082</v>
      </c>
    </row>
    <row r="225" spans="1:8" ht="15" customHeight="1">
      <c r="A225" s="136" t="s">
        <v>12</v>
      </c>
      <c r="B225" s="137"/>
      <c r="C225" s="137"/>
      <c r="D225" s="8" t="s">
        <v>13</v>
      </c>
      <c r="E225" s="63">
        <v>1890</v>
      </c>
      <c r="F225" s="63">
        <v>1890</v>
      </c>
      <c r="G225" s="65">
        <v>1135.62</v>
      </c>
      <c r="H225" s="9">
        <f t="shared" si="4"/>
        <v>60.085714285714275</v>
      </c>
    </row>
    <row r="226" spans="1:8" ht="15" customHeight="1">
      <c r="A226" s="137" t="s">
        <v>50</v>
      </c>
      <c r="B226" s="137"/>
      <c r="C226" s="137"/>
      <c r="D226" s="8" t="s">
        <v>51</v>
      </c>
      <c r="E226" s="63">
        <v>362</v>
      </c>
      <c r="F226" s="63">
        <v>362</v>
      </c>
      <c r="G226" s="65">
        <v>280.13</v>
      </c>
      <c r="H226" s="9">
        <f t="shared" si="4"/>
        <v>77.38397790055248</v>
      </c>
    </row>
    <row r="227" spans="1:8" ht="15" customHeight="1">
      <c r="A227" s="136" t="s">
        <v>54</v>
      </c>
      <c r="B227" s="137"/>
      <c r="C227" s="137"/>
      <c r="D227" s="8" t="s">
        <v>55</v>
      </c>
      <c r="E227" s="63">
        <v>26721</v>
      </c>
      <c r="F227" s="63">
        <v>30067</v>
      </c>
      <c r="G227" s="65">
        <v>22549</v>
      </c>
      <c r="H227" s="9">
        <f t="shared" si="4"/>
        <v>74.99584261815279</v>
      </c>
    </row>
    <row r="228" spans="1:8" ht="21" customHeight="1">
      <c r="A228" s="197" t="s">
        <v>140</v>
      </c>
      <c r="B228" s="197"/>
      <c r="C228" s="101" t="s">
        <v>141</v>
      </c>
      <c r="D228" s="102"/>
      <c r="E228" s="59">
        <f>SUM(E229:E230)</f>
        <v>5064103</v>
      </c>
      <c r="F228" s="59">
        <f>SUM(F229:F230)</f>
        <v>5449905.42</v>
      </c>
      <c r="G228" s="59">
        <f>G229+G230</f>
        <v>2602264.2300000004</v>
      </c>
      <c r="H228" s="70">
        <f t="shared" si="4"/>
        <v>47.748796161677255</v>
      </c>
    </row>
    <row r="229" spans="1:8" ht="21" customHeight="1">
      <c r="A229" s="185" t="s">
        <v>142</v>
      </c>
      <c r="B229" s="185"/>
      <c r="C229" s="185"/>
      <c r="D229" s="3">
        <v>2540</v>
      </c>
      <c r="E229" s="17">
        <v>588600</v>
      </c>
      <c r="F229" s="27">
        <v>588600</v>
      </c>
      <c r="G229" s="9">
        <v>224803</v>
      </c>
      <c r="H229" s="9">
        <f t="shared" si="4"/>
        <v>38.192830445124024</v>
      </c>
    </row>
    <row r="230" spans="1:8" ht="18.75" customHeight="1">
      <c r="A230" s="198" t="s">
        <v>140</v>
      </c>
      <c r="B230" s="198"/>
      <c r="C230" s="198"/>
      <c r="D230" s="198"/>
      <c r="E230" s="59">
        <f>SUM(E231:E252)</f>
        <v>4475503</v>
      </c>
      <c r="F230" s="59">
        <f>SUM(F231:F252)</f>
        <v>4861305.42</v>
      </c>
      <c r="G230" s="59">
        <f>SUM(G231:G252)</f>
        <v>2377461.2300000004</v>
      </c>
      <c r="H230" s="70">
        <f t="shared" si="4"/>
        <v>48.90581900529921</v>
      </c>
    </row>
    <row r="231" spans="1:8" ht="17.25" customHeight="1">
      <c r="A231" s="139" t="s">
        <v>26</v>
      </c>
      <c r="B231" s="138"/>
      <c r="C231" s="138"/>
      <c r="D231" s="22" t="s">
        <v>27</v>
      </c>
      <c r="E231" s="17">
        <v>8628</v>
      </c>
      <c r="F231" s="17">
        <v>7928</v>
      </c>
      <c r="G231" s="9">
        <v>200</v>
      </c>
      <c r="H231" s="9">
        <f t="shared" si="4"/>
        <v>2.5227043390514634</v>
      </c>
    </row>
    <row r="232" spans="1:8" ht="17.25" customHeight="1">
      <c r="A232" s="138" t="s">
        <v>28</v>
      </c>
      <c r="B232" s="138"/>
      <c r="C232" s="138"/>
      <c r="D232" s="22" t="s">
        <v>29</v>
      </c>
      <c r="E232" s="17">
        <v>3032552</v>
      </c>
      <c r="F232" s="17">
        <v>3347236.04</v>
      </c>
      <c r="G232" s="9">
        <v>1489674.66</v>
      </c>
      <c r="H232" s="9">
        <f t="shared" si="4"/>
        <v>44.50461939935374</v>
      </c>
    </row>
    <row r="233" spans="1:8" ht="15.75" customHeight="1">
      <c r="A233" s="139" t="s">
        <v>30</v>
      </c>
      <c r="B233" s="138"/>
      <c r="C233" s="138"/>
      <c r="D233" s="35" t="s">
        <v>31</v>
      </c>
      <c r="E233" s="17">
        <v>203646</v>
      </c>
      <c r="F233" s="17">
        <v>203646</v>
      </c>
      <c r="G233" s="9">
        <v>199202.89</v>
      </c>
      <c r="H233" s="9">
        <f t="shared" si="4"/>
        <v>97.81821886999991</v>
      </c>
    </row>
    <row r="234" spans="1:8" ht="15" customHeight="1">
      <c r="A234" s="139" t="s">
        <v>32</v>
      </c>
      <c r="B234" s="138"/>
      <c r="C234" s="138"/>
      <c r="D234" s="35" t="s">
        <v>33</v>
      </c>
      <c r="E234" s="17">
        <v>464378</v>
      </c>
      <c r="F234" s="17">
        <v>510692.38</v>
      </c>
      <c r="G234" s="9">
        <v>233951.15</v>
      </c>
      <c r="H234" s="9">
        <f t="shared" si="4"/>
        <v>45.81058170478283</v>
      </c>
    </row>
    <row r="235" spans="1:8" ht="16.5" customHeight="1">
      <c r="A235" s="138" t="s">
        <v>34</v>
      </c>
      <c r="B235" s="138"/>
      <c r="C235" s="138"/>
      <c r="D235" s="35" t="s">
        <v>35</v>
      </c>
      <c r="E235" s="17">
        <v>75261</v>
      </c>
      <c r="F235" s="17">
        <v>82714</v>
      </c>
      <c r="G235" s="9">
        <v>36289.08</v>
      </c>
      <c r="H235" s="9">
        <f t="shared" si="4"/>
        <v>43.87295983751239</v>
      </c>
    </row>
    <row r="236" spans="1:8" ht="15.75" customHeight="1">
      <c r="A236" s="139" t="s">
        <v>104</v>
      </c>
      <c r="B236" s="138"/>
      <c r="C236" s="138"/>
      <c r="D236" s="22" t="s">
        <v>105</v>
      </c>
      <c r="E236" s="17">
        <v>9567</v>
      </c>
      <c r="F236" s="17">
        <v>9567</v>
      </c>
      <c r="G236" s="9">
        <v>2628</v>
      </c>
      <c r="H236" s="9">
        <f t="shared" si="4"/>
        <v>27.469426152398874</v>
      </c>
    </row>
    <row r="237" spans="1:8" ht="15" customHeight="1">
      <c r="A237" s="139" t="s">
        <v>143</v>
      </c>
      <c r="B237" s="138"/>
      <c r="C237" s="138"/>
      <c r="D237" s="35" t="s">
        <v>37</v>
      </c>
      <c r="E237" s="17">
        <v>4260</v>
      </c>
      <c r="F237" s="17">
        <v>4260</v>
      </c>
      <c r="G237" s="9">
        <v>1888.12</v>
      </c>
      <c r="H237" s="9">
        <f t="shared" si="4"/>
        <v>44.32206572769953</v>
      </c>
    </row>
    <row r="238" spans="1:8" ht="15.75" customHeight="1">
      <c r="A238" s="138" t="s">
        <v>38</v>
      </c>
      <c r="B238" s="138"/>
      <c r="C238" s="138"/>
      <c r="D238" s="35" t="s">
        <v>39</v>
      </c>
      <c r="E238" s="17">
        <v>43198</v>
      </c>
      <c r="F238" s="17">
        <v>53198</v>
      </c>
      <c r="G238" s="9">
        <v>26190.86</v>
      </c>
      <c r="H238" s="9">
        <f t="shared" si="4"/>
        <v>49.23279070641753</v>
      </c>
    </row>
    <row r="239" spans="1:8" ht="15" customHeight="1">
      <c r="A239" s="195" t="s">
        <v>266</v>
      </c>
      <c r="B239" s="195"/>
      <c r="C239" s="195"/>
      <c r="D239" s="22" t="s">
        <v>122</v>
      </c>
      <c r="E239" s="17">
        <v>612</v>
      </c>
      <c r="F239" s="17">
        <v>612</v>
      </c>
      <c r="G239" s="9">
        <v>174.55</v>
      </c>
      <c r="H239" s="9">
        <f t="shared" si="4"/>
        <v>28.521241830065364</v>
      </c>
    </row>
    <row r="240" spans="1:8" ht="14.25" customHeight="1">
      <c r="A240" s="139" t="s">
        <v>123</v>
      </c>
      <c r="B240" s="138"/>
      <c r="C240" s="138"/>
      <c r="D240" s="22" t="s">
        <v>124</v>
      </c>
      <c r="E240" s="17">
        <v>7550</v>
      </c>
      <c r="F240" s="17">
        <v>7550</v>
      </c>
      <c r="G240" s="9">
        <v>4102.92</v>
      </c>
      <c r="H240" s="9">
        <f t="shared" si="4"/>
        <v>54.34331125827815</v>
      </c>
    </row>
    <row r="241" spans="1:8" ht="14.25" customHeight="1">
      <c r="A241" s="139" t="s">
        <v>40</v>
      </c>
      <c r="B241" s="138"/>
      <c r="C241" s="138"/>
      <c r="D241" s="35" t="s">
        <v>41</v>
      </c>
      <c r="E241" s="17">
        <v>348795</v>
      </c>
      <c r="F241" s="17">
        <v>329667</v>
      </c>
      <c r="G241" s="9">
        <v>186402.98</v>
      </c>
      <c r="H241" s="9">
        <f t="shared" si="4"/>
        <v>56.54280834903099</v>
      </c>
    </row>
    <row r="242" spans="1:8" ht="12.75">
      <c r="A242" s="138" t="s">
        <v>42</v>
      </c>
      <c r="B242" s="138"/>
      <c r="C242" s="138"/>
      <c r="D242" s="35" t="s">
        <v>43</v>
      </c>
      <c r="E242" s="17">
        <v>24186</v>
      </c>
      <c r="F242" s="17">
        <v>26386</v>
      </c>
      <c r="G242" s="9">
        <v>8740.89</v>
      </c>
      <c r="H242" s="9">
        <f t="shared" si="4"/>
        <v>33.126999166224515</v>
      </c>
    </row>
    <row r="243" spans="1:8" ht="15" customHeight="1">
      <c r="A243" s="195" t="s">
        <v>106</v>
      </c>
      <c r="B243" s="195"/>
      <c r="C243" s="195"/>
      <c r="D243" s="22" t="s">
        <v>107</v>
      </c>
      <c r="E243" s="17">
        <v>6216</v>
      </c>
      <c r="F243" s="17">
        <v>7616</v>
      </c>
      <c r="G243" s="9">
        <v>2954</v>
      </c>
      <c r="H243" s="9">
        <f t="shared" si="4"/>
        <v>38.786764705882355</v>
      </c>
    </row>
    <row r="244" spans="1:8" ht="14.25" customHeight="1">
      <c r="A244" s="139" t="s">
        <v>12</v>
      </c>
      <c r="B244" s="138"/>
      <c r="C244" s="138"/>
      <c r="D244" s="35" t="s">
        <v>13</v>
      </c>
      <c r="E244" s="17">
        <v>27041</v>
      </c>
      <c r="F244" s="17">
        <v>26741</v>
      </c>
      <c r="G244" s="9">
        <v>14457.72</v>
      </c>
      <c r="H244" s="9">
        <f t="shared" si="4"/>
        <v>54.06574174488613</v>
      </c>
    </row>
    <row r="245" spans="1:8" ht="15.75" customHeight="1">
      <c r="A245" s="139" t="s">
        <v>145</v>
      </c>
      <c r="B245" s="138"/>
      <c r="C245" s="138"/>
      <c r="D245" s="22" t="s">
        <v>45</v>
      </c>
      <c r="E245" s="17">
        <v>5504</v>
      </c>
      <c r="F245" s="17">
        <v>5504</v>
      </c>
      <c r="G245" s="9">
        <v>1781.55</v>
      </c>
      <c r="H245" s="9">
        <f t="shared" si="4"/>
        <v>32.368277616279066</v>
      </c>
    </row>
    <row r="246" spans="1:8" ht="20.25" customHeight="1">
      <c r="A246" s="159" t="s">
        <v>46</v>
      </c>
      <c r="B246" s="160"/>
      <c r="C246" s="160"/>
      <c r="D246" s="22" t="s">
        <v>47</v>
      </c>
      <c r="E246" s="17">
        <v>3659</v>
      </c>
      <c r="F246" s="17">
        <v>3659</v>
      </c>
      <c r="G246" s="9">
        <v>1914.22</v>
      </c>
      <c r="H246" s="9">
        <f t="shared" si="4"/>
        <v>52.31538671768243</v>
      </c>
    </row>
    <row r="247" spans="1:8" ht="18.75" customHeight="1">
      <c r="A247" s="159" t="s">
        <v>48</v>
      </c>
      <c r="B247" s="160"/>
      <c r="C247" s="160"/>
      <c r="D247" s="22" t="s">
        <v>49</v>
      </c>
      <c r="E247" s="17">
        <v>7116</v>
      </c>
      <c r="F247" s="17">
        <v>7116</v>
      </c>
      <c r="G247" s="9">
        <v>3114.24</v>
      </c>
      <c r="H247" s="9">
        <f t="shared" si="4"/>
        <v>43.76391231028667</v>
      </c>
    </row>
    <row r="248" spans="1:8" ht="17.25" customHeight="1">
      <c r="A248" s="138" t="s">
        <v>50</v>
      </c>
      <c r="B248" s="138"/>
      <c r="C248" s="138"/>
      <c r="D248" s="35" t="s">
        <v>51</v>
      </c>
      <c r="E248" s="17">
        <v>4589</v>
      </c>
      <c r="F248" s="17">
        <v>4589</v>
      </c>
      <c r="G248" s="9">
        <v>1691.54</v>
      </c>
      <c r="H248" s="9">
        <f t="shared" si="4"/>
        <v>36.860753976901286</v>
      </c>
    </row>
    <row r="249" spans="1:8" ht="15.75" customHeight="1">
      <c r="A249" s="139" t="s">
        <v>52</v>
      </c>
      <c r="B249" s="138"/>
      <c r="C249" s="138"/>
      <c r="D249" s="35" t="s">
        <v>53</v>
      </c>
      <c r="E249" s="17">
        <v>9772</v>
      </c>
      <c r="F249" s="17">
        <v>9772</v>
      </c>
      <c r="G249" s="9">
        <v>4424.59</v>
      </c>
      <c r="H249" s="9">
        <f t="shared" si="4"/>
        <v>45.278243962341385</v>
      </c>
    </row>
    <row r="250" spans="1:8" ht="17.25" customHeight="1">
      <c r="A250" s="139" t="s">
        <v>54</v>
      </c>
      <c r="B250" s="138"/>
      <c r="C250" s="138"/>
      <c r="D250" s="35" t="s">
        <v>55</v>
      </c>
      <c r="E250" s="17">
        <v>181352</v>
      </c>
      <c r="F250" s="17">
        <v>205231</v>
      </c>
      <c r="G250" s="9">
        <v>153924</v>
      </c>
      <c r="H250" s="9">
        <f t="shared" si="4"/>
        <v>75.00036544186794</v>
      </c>
    </row>
    <row r="251" spans="1:8" ht="27.75" customHeight="1">
      <c r="A251" s="142" t="s">
        <v>63</v>
      </c>
      <c r="B251" s="142"/>
      <c r="C251" s="142"/>
      <c r="D251" s="22" t="s">
        <v>64</v>
      </c>
      <c r="E251" s="17">
        <v>2594</v>
      </c>
      <c r="F251" s="17">
        <v>2594</v>
      </c>
      <c r="G251" s="9">
        <v>809.49</v>
      </c>
      <c r="H251" s="9">
        <f t="shared" si="4"/>
        <v>31.206245181187352</v>
      </c>
    </row>
    <row r="252" spans="1:8" ht="18.75" customHeight="1">
      <c r="A252" s="142" t="s">
        <v>65</v>
      </c>
      <c r="B252" s="142"/>
      <c r="C252" s="142"/>
      <c r="D252" s="22" t="s">
        <v>66</v>
      </c>
      <c r="E252" s="17">
        <v>5027</v>
      </c>
      <c r="F252" s="17">
        <v>5027</v>
      </c>
      <c r="G252" s="9">
        <v>2943.78</v>
      </c>
      <c r="H252" s="9">
        <f t="shared" si="4"/>
        <v>58.559379351501896</v>
      </c>
    </row>
    <row r="253" spans="1:8" ht="21" customHeight="1">
      <c r="A253" s="161" t="s">
        <v>146</v>
      </c>
      <c r="B253" s="161"/>
      <c r="C253" s="42" t="s">
        <v>147</v>
      </c>
      <c r="D253" s="43"/>
      <c r="E253" s="30">
        <f>SUM(E254:E255)</f>
        <v>8481181</v>
      </c>
      <c r="F253" s="30">
        <f>SUM(F254:F255)</f>
        <v>9900653.25</v>
      </c>
      <c r="G253" s="30">
        <f>SUM(G254:G255)</f>
        <v>4345826.390000001</v>
      </c>
      <c r="H253" s="80">
        <f t="shared" si="4"/>
        <v>43.89433990125854</v>
      </c>
    </row>
    <row r="254" spans="1:8" ht="23.25" customHeight="1">
      <c r="A254" s="185" t="s">
        <v>142</v>
      </c>
      <c r="B254" s="185"/>
      <c r="C254" s="185"/>
      <c r="D254" s="3">
        <v>2540</v>
      </c>
      <c r="E254" s="31">
        <v>1104000</v>
      </c>
      <c r="F254" s="31">
        <v>1104000</v>
      </c>
      <c r="G254" s="9">
        <v>416712.4</v>
      </c>
      <c r="H254" s="9">
        <f t="shared" si="4"/>
        <v>37.745688405797104</v>
      </c>
    </row>
    <row r="255" spans="1:8" ht="18.75" customHeight="1">
      <c r="A255" s="140" t="s">
        <v>148</v>
      </c>
      <c r="B255" s="140"/>
      <c r="C255" s="140"/>
      <c r="D255" s="140"/>
      <c r="E255" s="80">
        <f>SUM(E256:E285)</f>
        <v>7377181</v>
      </c>
      <c r="F255" s="80">
        <f>SUM(F256:F285)</f>
        <v>8796653.25</v>
      </c>
      <c r="G255" s="80">
        <f>SUM(G256:G285)</f>
        <v>3929113.99</v>
      </c>
      <c r="H255" s="80">
        <f>G255/F255*100</f>
        <v>44.66600965543345</v>
      </c>
    </row>
    <row r="256" spans="1:8" ht="30.75" customHeight="1">
      <c r="A256" s="158" t="s">
        <v>269</v>
      </c>
      <c r="B256" s="158"/>
      <c r="C256" s="158"/>
      <c r="D256" s="73" t="s">
        <v>177</v>
      </c>
      <c r="E256" s="9"/>
      <c r="F256" s="63">
        <v>7920</v>
      </c>
      <c r="G256" s="64">
        <v>7440</v>
      </c>
      <c r="H256" s="9">
        <f t="shared" si="4"/>
        <v>93.93939393939394</v>
      </c>
    </row>
    <row r="257" spans="1:8" ht="18" customHeight="1">
      <c r="A257" s="139" t="s">
        <v>26</v>
      </c>
      <c r="B257" s="138"/>
      <c r="C257" s="138"/>
      <c r="D257" s="22" t="s">
        <v>27</v>
      </c>
      <c r="E257" s="45">
        <v>14455</v>
      </c>
      <c r="F257" s="63">
        <v>14455</v>
      </c>
      <c r="G257" s="65">
        <v>3649.78</v>
      </c>
      <c r="H257" s="9">
        <f t="shared" si="4"/>
        <v>25.249256312694573</v>
      </c>
    </row>
    <row r="258" spans="1:8" ht="16.5" customHeight="1">
      <c r="A258" s="138" t="s">
        <v>28</v>
      </c>
      <c r="B258" s="138"/>
      <c r="C258" s="138"/>
      <c r="D258" s="22" t="s">
        <v>29</v>
      </c>
      <c r="E258" s="45">
        <v>5047810</v>
      </c>
      <c r="F258" s="63">
        <v>6285312.62</v>
      </c>
      <c r="G258" s="65">
        <v>2414406.92</v>
      </c>
      <c r="H258" s="9">
        <f t="shared" si="4"/>
        <v>38.41347385517954</v>
      </c>
    </row>
    <row r="259" spans="1:8" ht="16.5" customHeight="1">
      <c r="A259" s="139" t="s">
        <v>30</v>
      </c>
      <c r="B259" s="138"/>
      <c r="C259" s="138"/>
      <c r="D259" s="35" t="s">
        <v>31</v>
      </c>
      <c r="E259" s="45">
        <v>417374</v>
      </c>
      <c r="F259" s="63">
        <v>411969.37</v>
      </c>
      <c r="G259" s="65">
        <v>406011.51</v>
      </c>
      <c r="H259" s="9">
        <f t="shared" si="4"/>
        <v>98.55380995922101</v>
      </c>
    </row>
    <row r="260" spans="1:8" ht="15.75" customHeight="1">
      <c r="A260" s="139" t="s">
        <v>32</v>
      </c>
      <c r="B260" s="138"/>
      <c r="C260" s="138"/>
      <c r="D260" s="35" t="s">
        <v>33</v>
      </c>
      <c r="E260" s="45">
        <v>722510</v>
      </c>
      <c r="F260" s="63">
        <v>792057.65</v>
      </c>
      <c r="G260" s="65">
        <v>380554.11</v>
      </c>
      <c r="H260" s="9">
        <f t="shared" si="4"/>
        <v>48.04626405666305</v>
      </c>
    </row>
    <row r="261" spans="1:8" ht="16.5" customHeight="1">
      <c r="A261" s="138" t="s">
        <v>34</v>
      </c>
      <c r="B261" s="138"/>
      <c r="C261" s="138"/>
      <c r="D261" s="35" t="s">
        <v>35</v>
      </c>
      <c r="E261" s="45">
        <v>117311</v>
      </c>
      <c r="F261" s="63">
        <v>128873.99</v>
      </c>
      <c r="G261" s="65">
        <v>59719.68</v>
      </c>
      <c r="H261" s="9">
        <f t="shared" si="4"/>
        <v>46.33959109980222</v>
      </c>
    </row>
    <row r="262" spans="1:8" ht="16.5" customHeight="1">
      <c r="A262" s="139" t="s">
        <v>36</v>
      </c>
      <c r="B262" s="138"/>
      <c r="C262" s="138"/>
      <c r="D262" s="35" t="s">
        <v>37</v>
      </c>
      <c r="E262" s="45">
        <v>7000</v>
      </c>
      <c r="F262" s="63">
        <v>7000</v>
      </c>
      <c r="G262" s="65">
        <v>3369.2</v>
      </c>
      <c r="H262" s="9">
        <f t="shared" si="4"/>
        <v>48.13142857142857</v>
      </c>
    </row>
    <row r="263" spans="1:8" ht="16.5" customHeight="1">
      <c r="A263" s="139" t="s">
        <v>36</v>
      </c>
      <c r="B263" s="138"/>
      <c r="C263" s="138"/>
      <c r="D263" s="22" t="s">
        <v>292</v>
      </c>
      <c r="E263" s="45"/>
      <c r="F263" s="63">
        <v>1057.19</v>
      </c>
      <c r="G263" s="65">
        <v>0</v>
      </c>
      <c r="H263" s="9">
        <f t="shared" si="4"/>
        <v>0</v>
      </c>
    </row>
    <row r="264" spans="1:8" ht="15" customHeight="1">
      <c r="A264" s="138" t="s">
        <v>38</v>
      </c>
      <c r="B264" s="138"/>
      <c r="C264" s="138"/>
      <c r="D264" s="35" t="s">
        <v>39</v>
      </c>
      <c r="E264" s="45">
        <v>74040</v>
      </c>
      <c r="F264" s="63">
        <v>70540</v>
      </c>
      <c r="G264" s="65">
        <v>38776.43</v>
      </c>
      <c r="H264" s="9">
        <f t="shared" si="4"/>
        <v>54.97083924014744</v>
      </c>
    </row>
    <row r="265" spans="1:8" ht="15" customHeight="1">
      <c r="A265" s="138" t="s">
        <v>38</v>
      </c>
      <c r="B265" s="138"/>
      <c r="C265" s="138"/>
      <c r="D265" s="22" t="s">
        <v>144</v>
      </c>
      <c r="E265" s="45"/>
      <c r="F265" s="63">
        <v>480</v>
      </c>
      <c r="G265" s="65">
        <v>0</v>
      </c>
      <c r="H265" s="9">
        <f t="shared" si="4"/>
        <v>0</v>
      </c>
    </row>
    <row r="266" spans="1:8" ht="16.5" customHeight="1">
      <c r="A266" s="195" t="s">
        <v>266</v>
      </c>
      <c r="B266" s="196"/>
      <c r="C266" s="196"/>
      <c r="D266" s="22" t="s">
        <v>122</v>
      </c>
      <c r="E266" s="45">
        <v>300</v>
      </c>
      <c r="F266" s="63">
        <v>300</v>
      </c>
      <c r="G266" s="65">
        <v>287.42</v>
      </c>
      <c r="H266" s="9">
        <f t="shared" si="4"/>
        <v>95.80666666666667</v>
      </c>
    </row>
    <row r="267" spans="1:8" ht="15" customHeight="1">
      <c r="A267" s="139" t="s">
        <v>123</v>
      </c>
      <c r="B267" s="138"/>
      <c r="C267" s="138"/>
      <c r="D267" s="22" t="s">
        <v>124</v>
      </c>
      <c r="E267" s="45">
        <v>12008</v>
      </c>
      <c r="F267" s="63">
        <v>12008</v>
      </c>
      <c r="G267" s="65">
        <v>5276.15</v>
      </c>
      <c r="H267" s="9">
        <f t="shared" si="4"/>
        <v>43.938624250499664</v>
      </c>
    </row>
    <row r="268" spans="1:8" ht="14.25" customHeight="1">
      <c r="A268" s="139" t="s">
        <v>40</v>
      </c>
      <c r="B268" s="138"/>
      <c r="C268" s="138"/>
      <c r="D268" s="35" t="s">
        <v>41</v>
      </c>
      <c r="E268" s="45">
        <v>374275</v>
      </c>
      <c r="F268" s="63">
        <v>379589.63</v>
      </c>
      <c r="G268" s="65">
        <v>255301.88</v>
      </c>
      <c r="H268" s="9">
        <f t="shared" si="4"/>
        <v>67.2573378782766</v>
      </c>
    </row>
    <row r="269" spans="1:8" ht="16.5" customHeight="1">
      <c r="A269" s="138" t="s">
        <v>42</v>
      </c>
      <c r="B269" s="138"/>
      <c r="C269" s="138"/>
      <c r="D269" s="35" t="s">
        <v>43</v>
      </c>
      <c r="E269" s="45">
        <v>25974</v>
      </c>
      <c r="F269" s="63">
        <v>62774</v>
      </c>
      <c r="G269" s="65">
        <v>22754.85</v>
      </c>
      <c r="H269" s="9">
        <f t="shared" si="4"/>
        <v>36.24884506324274</v>
      </c>
    </row>
    <row r="270" spans="1:8" ht="17.25" customHeight="1">
      <c r="A270" s="195" t="s">
        <v>106</v>
      </c>
      <c r="B270" s="195"/>
      <c r="C270" s="195"/>
      <c r="D270" s="22" t="s">
        <v>107</v>
      </c>
      <c r="E270" s="45">
        <v>9596</v>
      </c>
      <c r="F270" s="63">
        <v>9596</v>
      </c>
      <c r="G270" s="65">
        <v>8596</v>
      </c>
      <c r="H270" s="9">
        <f t="shared" si="4"/>
        <v>89.57899124635264</v>
      </c>
    </row>
    <row r="271" spans="1:8" ht="17.25" customHeight="1">
      <c r="A271" s="139" t="s">
        <v>12</v>
      </c>
      <c r="B271" s="138"/>
      <c r="C271" s="138"/>
      <c r="D271" s="35" t="s">
        <v>13</v>
      </c>
      <c r="E271" s="45">
        <v>36464</v>
      </c>
      <c r="F271" s="63">
        <v>36944</v>
      </c>
      <c r="G271" s="65">
        <v>15173.59</v>
      </c>
      <c r="H271" s="9">
        <f t="shared" si="4"/>
        <v>41.07186552620182</v>
      </c>
    </row>
    <row r="272" spans="1:8" ht="17.25" customHeight="1">
      <c r="A272" s="139" t="s">
        <v>12</v>
      </c>
      <c r="B272" s="138"/>
      <c r="C272" s="138"/>
      <c r="D272" s="22" t="s">
        <v>293</v>
      </c>
      <c r="E272" s="45"/>
      <c r="F272" s="63">
        <v>1900</v>
      </c>
      <c r="G272" s="65">
        <v>0</v>
      </c>
      <c r="H272" s="9">
        <f t="shared" si="4"/>
        <v>0</v>
      </c>
    </row>
    <row r="273" spans="1:8" ht="16.5" customHeight="1">
      <c r="A273" s="139" t="s">
        <v>145</v>
      </c>
      <c r="B273" s="138"/>
      <c r="C273" s="138"/>
      <c r="D273" s="22" t="s">
        <v>45</v>
      </c>
      <c r="E273" s="45">
        <v>6170</v>
      </c>
      <c r="F273" s="63">
        <v>6170</v>
      </c>
      <c r="G273" s="65">
        <v>2331.72</v>
      </c>
      <c r="H273" s="9">
        <f t="shared" si="4"/>
        <v>37.79124797406807</v>
      </c>
    </row>
    <row r="274" spans="1:8" ht="19.5" customHeight="1">
      <c r="A274" s="159" t="s">
        <v>46</v>
      </c>
      <c r="B274" s="160"/>
      <c r="C274" s="160"/>
      <c r="D274" s="22" t="s">
        <v>47</v>
      </c>
      <c r="E274" s="45">
        <v>9986</v>
      </c>
      <c r="F274" s="63">
        <v>9986</v>
      </c>
      <c r="G274" s="65">
        <v>5264.86</v>
      </c>
      <c r="H274" s="9">
        <f t="shared" si="4"/>
        <v>52.72241137592629</v>
      </c>
    </row>
    <row r="275" spans="1:8" ht="19.5" customHeight="1">
      <c r="A275" s="159" t="s">
        <v>48</v>
      </c>
      <c r="B275" s="160"/>
      <c r="C275" s="160"/>
      <c r="D275" s="22" t="s">
        <v>49</v>
      </c>
      <c r="E275" s="45">
        <v>14408</v>
      </c>
      <c r="F275" s="63">
        <v>14408</v>
      </c>
      <c r="G275" s="65">
        <v>4935.37</v>
      </c>
      <c r="H275" s="9">
        <f t="shared" si="4"/>
        <v>34.254372570794004</v>
      </c>
    </row>
    <row r="276" spans="1:8" ht="17.25" customHeight="1">
      <c r="A276" s="138" t="s">
        <v>50</v>
      </c>
      <c r="B276" s="138"/>
      <c r="C276" s="138"/>
      <c r="D276" s="35" t="s">
        <v>51</v>
      </c>
      <c r="E276" s="45">
        <v>7209</v>
      </c>
      <c r="F276" s="63">
        <v>14743.8</v>
      </c>
      <c r="G276" s="65">
        <v>7500.36</v>
      </c>
      <c r="H276" s="9">
        <f t="shared" si="4"/>
        <v>50.87128148781183</v>
      </c>
    </row>
    <row r="277" spans="1:8" ht="16.5" customHeight="1">
      <c r="A277" s="139" t="s">
        <v>52</v>
      </c>
      <c r="B277" s="138"/>
      <c r="C277" s="138"/>
      <c r="D277" s="35" t="s">
        <v>53</v>
      </c>
      <c r="E277" s="45">
        <v>9343</v>
      </c>
      <c r="F277" s="63">
        <v>9343</v>
      </c>
      <c r="G277" s="65">
        <v>2090.41</v>
      </c>
      <c r="H277" s="9">
        <f t="shared" si="4"/>
        <v>22.374076848977843</v>
      </c>
    </row>
    <row r="278" spans="1:8" ht="16.5" customHeight="1">
      <c r="A278" s="139" t="s">
        <v>54</v>
      </c>
      <c r="B278" s="138"/>
      <c r="C278" s="138"/>
      <c r="D278" s="35" t="s">
        <v>55</v>
      </c>
      <c r="E278" s="45">
        <v>318349</v>
      </c>
      <c r="F278" s="63">
        <v>362006</v>
      </c>
      <c r="G278" s="65">
        <v>271505</v>
      </c>
      <c r="H278" s="9">
        <f t="shared" si="4"/>
        <v>75.00013811925768</v>
      </c>
    </row>
    <row r="279" spans="1:8" ht="20.25" customHeight="1">
      <c r="A279" s="170" t="s">
        <v>61</v>
      </c>
      <c r="B279" s="170"/>
      <c r="C279" s="170"/>
      <c r="D279" s="22" t="s">
        <v>62</v>
      </c>
      <c r="E279" s="45">
        <v>2605</v>
      </c>
      <c r="F279" s="63">
        <v>2605</v>
      </c>
      <c r="G279" s="65">
        <v>0</v>
      </c>
      <c r="H279" s="9">
        <f t="shared" si="4"/>
        <v>0</v>
      </c>
    </row>
    <row r="280" spans="1:8" ht="28.5" customHeight="1">
      <c r="A280" s="142" t="s">
        <v>63</v>
      </c>
      <c r="B280" s="142"/>
      <c r="C280" s="142"/>
      <c r="D280" s="22" t="s">
        <v>64</v>
      </c>
      <c r="E280" s="45">
        <v>7083</v>
      </c>
      <c r="F280" s="63">
        <v>7083</v>
      </c>
      <c r="G280" s="65">
        <v>782.3</v>
      </c>
      <c r="H280" s="9">
        <f aca="true" t="shared" si="5" ref="H280:H285">G280/F280*100</f>
        <v>11.044755047296343</v>
      </c>
    </row>
    <row r="281" spans="1:8" ht="28.5" customHeight="1">
      <c r="A281" s="142" t="s">
        <v>63</v>
      </c>
      <c r="B281" s="142"/>
      <c r="C281" s="142"/>
      <c r="D281" s="22" t="s">
        <v>294</v>
      </c>
      <c r="E281" s="45"/>
      <c r="F281" s="63">
        <v>560</v>
      </c>
      <c r="G281" s="65">
        <v>0</v>
      </c>
      <c r="H281" s="9">
        <f t="shared" si="5"/>
        <v>0</v>
      </c>
    </row>
    <row r="282" spans="1:8" ht="21" customHeight="1">
      <c r="A282" s="142" t="s">
        <v>65</v>
      </c>
      <c r="B282" s="142"/>
      <c r="C282" s="142"/>
      <c r="D282" s="22" t="s">
        <v>66</v>
      </c>
      <c r="E282" s="45">
        <v>7911</v>
      </c>
      <c r="F282" s="63">
        <v>11411</v>
      </c>
      <c r="G282" s="65">
        <v>8421.35</v>
      </c>
      <c r="H282" s="9">
        <f t="shared" si="5"/>
        <v>73.80028043116292</v>
      </c>
    </row>
    <row r="283" spans="1:8" ht="21" customHeight="1">
      <c r="A283" s="142" t="s">
        <v>65</v>
      </c>
      <c r="B283" s="142"/>
      <c r="C283" s="142"/>
      <c r="D283" s="22" t="s">
        <v>295</v>
      </c>
      <c r="E283" s="45"/>
      <c r="F283" s="63">
        <v>560</v>
      </c>
      <c r="G283" s="65">
        <v>0</v>
      </c>
      <c r="H283" s="9">
        <f t="shared" si="5"/>
        <v>0</v>
      </c>
    </row>
    <row r="284" spans="1:8" ht="18" customHeight="1">
      <c r="A284" s="142" t="s">
        <v>263</v>
      </c>
      <c r="B284" s="142"/>
      <c r="C284" s="142"/>
      <c r="D284" s="22" t="s">
        <v>69</v>
      </c>
      <c r="E284" s="45">
        <v>130000</v>
      </c>
      <c r="F284" s="63">
        <v>130000</v>
      </c>
      <c r="G284" s="65">
        <v>0</v>
      </c>
      <c r="H284" s="9">
        <f t="shared" si="5"/>
        <v>0</v>
      </c>
    </row>
    <row r="285" spans="1:8" ht="17.25" customHeight="1">
      <c r="A285" s="139" t="s">
        <v>194</v>
      </c>
      <c r="B285" s="138"/>
      <c r="C285" s="138"/>
      <c r="D285" s="35" t="s">
        <v>93</v>
      </c>
      <c r="E285" s="45">
        <v>5000</v>
      </c>
      <c r="F285" s="63">
        <v>5000</v>
      </c>
      <c r="G285" s="65">
        <v>4965.1</v>
      </c>
      <c r="H285" s="9">
        <f t="shared" si="5"/>
        <v>99.302</v>
      </c>
    </row>
    <row r="286" spans="1:8" ht="20.25" customHeight="1">
      <c r="A286" s="140" t="s">
        <v>149</v>
      </c>
      <c r="B286" s="140"/>
      <c r="C286" s="42" t="s">
        <v>150</v>
      </c>
      <c r="D286" s="7"/>
      <c r="E286" s="38">
        <f>SUM(E287:E292)</f>
        <v>201863</v>
      </c>
      <c r="F286" s="38">
        <f>SUM(F287:F292)</f>
        <v>218392.03</v>
      </c>
      <c r="G286" s="38">
        <f>SUM(G287:G292)</f>
        <v>111076.78</v>
      </c>
      <c r="H286" s="70">
        <f aca="true" t="shared" si="6" ref="H286:H358">G286/F286*100</f>
        <v>50.8611875625681</v>
      </c>
    </row>
    <row r="287" spans="1:8" ht="18" customHeight="1">
      <c r="A287" s="136" t="s">
        <v>26</v>
      </c>
      <c r="B287" s="137"/>
      <c r="C287" s="137"/>
      <c r="D287" s="21" t="s">
        <v>27</v>
      </c>
      <c r="E287" s="32">
        <v>470</v>
      </c>
      <c r="F287" s="72">
        <v>470</v>
      </c>
      <c r="G287" s="71">
        <v>0</v>
      </c>
      <c r="H287" s="9">
        <f t="shared" si="6"/>
        <v>0</v>
      </c>
    </row>
    <row r="288" spans="1:8" ht="19.5" customHeight="1">
      <c r="A288" s="137" t="s">
        <v>28</v>
      </c>
      <c r="B288" s="137"/>
      <c r="C288" s="137"/>
      <c r="D288" s="21" t="s">
        <v>29</v>
      </c>
      <c r="E288" s="32">
        <v>152972</v>
      </c>
      <c r="F288" s="72">
        <v>166454</v>
      </c>
      <c r="G288" s="71">
        <v>77141.14</v>
      </c>
      <c r="H288" s="9">
        <f t="shared" si="6"/>
        <v>46.343818712677376</v>
      </c>
    </row>
    <row r="289" spans="1:8" ht="19.5" customHeight="1">
      <c r="A289" s="136" t="s">
        <v>30</v>
      </c>
      <c r="B289" s="137"/>
      <c r="C289" s="137"/>
      <c r="D289" s="8" t="s">
        <v>31</v>
      </c>
      <c r="E289" s="32">
        <v>13067</v>
      </c>
      <c r="F289" s="72">
        <v>13024.03</v>
      </c>
      <c r="G289" s="71">
        <v>12836.05</v>
      </c>
      <c r="H289" s="9">
        <f t="shared" si="6"/>
        <v>98.55666794379312</v>
      </c>
    </row>
    <row r="290" spans="1:8" ht="16.5" customHeight="1">
      <c r="A290" s="136" t="s">
        <v>32</v>
      </c>
      <c r="B290" s="137"/>
      <c r="C290" s="137"/>
      <c r="D290" s="8" t="s">
        <v>33</v>
      </c>
      <c r="E290" s="32">
        <v>23686</v>
      </c>
      <c r="F290" s="72">
        <v>25477</v>
      </c>
      <c r="G290" s="71">
        <v>12471.48</v>
      </c>
      <c r="H290" s="9">
        <f t="shared" si="6"/>
        <v>48.95191741570829</v>
      </c>
    </row>
    <row r="291" spans="1:8" ht="17.25" customHeight="1">
      <c r="A291" s="137" t="s">
        <v>34</v>
      </c>
      <c r="B291" s="137"/>
      <c r="C291" s="137"/>
      <c r="D291" s="8" t="s">
        <v>35</v>
      </c>
      <c r="E291" s="32">
        <v>3808</v>
      </c>
      <c r="F291" s="72">
        <v>4093</v>
      </c>
      <c r="G291" s="71">
        <v>1972.11</v>
      </c>
      <c r="H291" s="9">
        <f t="shared" si="6"/>
        <v>48.18250671878817</v>
      </c>
    </row>
    <row r="292" spans="1:8" ht="21" customHeight="1">
      <c r="A292" s="136" t="s">
        <v>54</v>
      </c>
      <c r="B292" s="137"/>
      <c r="C292" s="137"/>
      <c r="D292" s="8" t="s">
        <v>55</v>
      </c>
      <c r="E292" s="32">
        <v>7860</v>
      </c>
      <c r="F292" s="72">
        <v>8874</v>
      </c>
      <c r="G292" s="71">
        <v>6656</v>
      </c>
      <c r="H292" s="9">
        <f t="shared" si="6"/>
        <v>75.00563443768313</v>
      </c>
    </row>
    <row r="293" spans="1:8" ht="23.25" customHeight="1">
      <c r="A293" s="140" t="s">
        <v>151</v>
      </c>
      <c r="B293" s="140"/>
      <c r="C293" s="42" t="s">
        <v>152</v>
      </c>
      <c r="D293" s="7"/>
      <c r="E293" s="38">
        <f>SUM(E294:E315)</f>
        <v>295675</v>
      </c>
      <c r="F293" s="38">
        <f>SUM(F294:F315)</f>
        <v>320963</v>
      </c>
      <c r="G293" s="38">
        <f>SUM(G294:G315)</f>
        <v>158796.05</v>
      </c>
      <c r="H293" s="80">
        <f t="shared" si="6"/>
        <v>49.47487716652698</v>
      </c>
    </row>
    <row r="294" spans="1:8" ht="18" customHeight="1">
      <c r="A294" s="139" t="s">
        <v>26</v>
      </c>
      <c r="B294" s="138"/>
      <c r="C294" s="138"/>
      <c r="D294" s="22" t="s">
        <v>27</v>
      </c>
      <c r="E294" s="63">
        <v>203</v>
      </c>
      <c r="F294" s="32">
        <v>203</v>
      </c>
      <c r="G294" s="9">
        <v>0</v>
      </c>
      <c r="H294" s="9">
        <f t="shared" si="6"/>
        <v>0</v>
      </c>
    </row>
    <row r="295" spans="1:8" ht="18.75" customHeight="1">
      <c r="A295" s="138" t="s">
        <v>28</v>
      </c>
      <c r="B295" s="138"/>
      <c r="C295" s="138"/>
      <c r="D295" s="22" t="s">
        <v>29</v>
      </c>
      <c r="E295" s="63">
        <v>177125</v>
      </c>
      <c r="F295" s="32">
        <v>189949</v>
      </c>
      <c r="G295" s="9">
        <v>90154.18</v>
      </c>
      <c r="H295" s="9">
        <f t="shared" si="6"/>
        <v>47.46230830380786</v>
      </c>
    </row>
    <row r="296" spans="1:8" ht="19.5" customHeight="1">
      <c r="A296" s="139" t="s">
        <v>30</v>
      </c>
      <c r="B296" s="138"/>
      <c r="C296" s="138"/>
      <c r="D296" s="35" t="s">
        <v>31</v>
      </c>
      <c r="E296" s="63">
        <v>14663</v>
      </c>
      <c r="F296" s="32">
        <v>14663</v>
      </c>
      <c r="G296" s="9">
        <v>14619.97</v>
      </c>
      <c r="H296" s="9">
        <f t="shared" si="6"/>
        <v>99.70654027143149</v>
      </c>
    </row>
    <row r="297" spans="1:8" ht="18" customHeight="1">
      <c r="A297" s="139" t="s">
        <v>32</v>
      </c>
      <c r="B297" s="138"/>
      <c r="C297" s="138"/>
      <c r="D297" s="35" t="s">
        <v>33</v>
      </c>
      <c r="E297" s="63">
        <v>27440</v>
      </c>
      <c r="F297" s="32">
        <v>29394</v>
      </c>
      <c r="G297" s="9">
        <v>14123.23</v>
      </c>
      <c r="H297" s="9">
        <f t="shared" si="6"/>
        <v>48.04800299380826</v>
      </c>
    </row>
    <row r="298" spans="1:8" ht="18" customHeight="1">
      <c r="A298" s="138" t="s">
        <v>34</v>
      </c>
      <c r="B298" s="138"/>
      <c r="C298" s="138"/>
      <c r="D298" s="35" t="s">
        <v>35</v>
      </c>
      <c r="E298" s="63">
        <v>4457</v>
      </c>
      <c r="F298" s="32">
        <v>4772</v>
      </c>
      <c r="G298" s="9">
        <v>2273.44</v>
      </c>
      <c r="H298" s="9">
        <f t="shared" si="6"/>
        <v>47.641240569991616</v>
      </c>
    </row>
    <row r="299" spans="1:8" ht="18" customHeight="1">
      <c r="A299" s="139" t="s">
        <v>143</v>
      </c>
      <c r="B299" s="138"/>
      <c r="C299" s="138"/>
      <c r="D299" s="35" t="s">
        <v>37</v>
      </c>
      <c r="E299" s="63">
        <v>10000</v>
      </c>
      <c r="F299" s="32">
        <v>10000</v>
      </c>
      <c r="G299" s="9">
        <v>3002</v>
      </c>
      <c r="H299" s="9">
        <f t="shared" si="6"/>
        <v>30.020000000000003</v>
      </c>
    </row>
    <row r="300" spans="1:8" ht="18" customHeight="1">
      <c r="A300" s="138" t="s">
        <v>38</v>
      </c>
      <c r="B300" s="138"/>
      <c r="C300" s="138"/>
      <c r="D300" s="35" t="s">
        <v>39</v>
      </c>
      <c r="E300" s="63">
        <v>4462</v>
      </c>
      <c r="F300" s="32">
        <v>9462</v>
      </c>
      <c r="G300" s="9">
        <v>1634.92</v>
      </c>
      <c r="H300" s="9">
        <f t="shared" si="6"/>
        <v>17.278799408158953</v>
      </c>
    </row>
    <row r="301" spans="1:8" ht="18" customHeight="1">
      <c r="A301" s="195" t="s">
        <v>266</v>
      </c>
      <c r="B301" s="196"/>
      <c r="C301" s="196"/>
      <c r="D301" s="22" t="s">
        <v>122</v>
      </c>
      <c r="E301" s="63">
        <v>150</v>
      </c>
      <c r="F301" s="32">
        <v>150</v>
      </c>
      <c r="G301" s="9">
        <v>0</v>
      </c>
      <c r="H301" s="9">
        <f t="shared" si="6"/>
        <v>0</v>
      </c>
    </row>
    <row r="302" spans="1:8" ht="20.25" customHeight="1">
      <c r="A302" s="139" t="s">
        <v>123</v>
      </c>
      <c r="B302" s="138"/>
      <c r="C302" s="138"/>
      <c r="D302" s="22" t="s">
        <v>124</v>
      </c>
      <c r="E302" s="63">
        <v>1091</v>
      </c>
      <c r="F302" s="32">
        <v>1091</v>
      </c>
      <c r="G302" s="9">
        <v>0</v>
      </c>
      <c r="H302" s="9">
        <f t="shared" si="6"/>
        <v>0</v>
      </c>
    </row>
    <row r="303" spans="1:8" ht="18" customHeight="1">
      <c r="A303" s="139" t="s">
        <v>40</v>
      </c>
      <c r="B303" s="138"/>
      <c r="C303" s="138"/>
      <c r="D303" s="35" t="s">
        <v>41</v>
      </c>
      <c r="E303" s="63">
        <v>22767</v>
      </c>
      <c r="F303" s="32">
        <v>22767</v>
      </c>
      <c r="G303" s="9">
        <v>17905.69</v>
      </c>
      <c r="H303" s="9">
        <f t="shared" si="6"/>
        <v>78.64756006500636</v>
      </c>
    </row>
    <row r="304" spans="1:8" ht="18.75" customHeight="1">
      <c r="A304" s="138" t="s">
        <v>42</v>
      </c>
      <c r="B304" s="138"/>
      <c r="C304" s="138"/>
      <c r="D304" s="35" t="s">
        <v>43</v>
      </c>
      <c r="E304" s="63">
        <v>3208</v>
      </c>
      <c r="F304" s="32">
        <v>5664</v>
      </c>
      <c r="G304" s="9">
        <v>666.4</v>
      </c>
      <c r="H304" s="9">
        <f t="shared" si="6"/>
        <v>11.76553672316384</v>
      </c>
    </row>
    <row r="305" spans="1:8" ht="18" customHeight="1">
      <c r="A305" s="152" t="s">
        <v>106</v>
      </c>
      <c r="B305" s="222"/>
      <c r="C305" s="223"/>
      <c r="D305" s="22" t="s">
        <v>107</v>
      </c>
      <c r="E305" s="63">
        <v>200</v>
      </c>
      <c r="F305" s="32">
        <v>200</v>
      </c>
      <c r="G305" s="9">
        <v>0</v>
      </c>
      <c r="H305" s="9">
        <f t="shared" si="6"/>
        <v>0</v>
      </c>
    </row>
    <row r="306" spans="1:8" ht="16.5" customHeight="1">
      <c r="A306" s="139" t="s">
        <v>12</v>
      </c>
      <c r="B306" s="138"/>
      <c r="C306" s="138"/>
      <c r="D306" s="35" t="s">
        <v>13</v>
      </c>
      <c r="E306" s="63">
        <v>5030</v>
      </c>
      <c r="F306" s="32">
        <v>4887</v>
      </c>
      <c r="G306" s="9">
        <v>1746.96</v>
      </c>
      <c r="H306" s="9">
        <f t="shared" si="6"/>
        <v>35.747084100675266</v>
      </c>
    </row>
    <row r="307" spans="1:8" ht="16.5" customHeight="1">
      <c r="A307" s="139" t="s">
        <v>145</v>
      </c>
      <c r="B307" s="138"/>
      <c r="C307" s="138"/>
      <c r="D307" s="22" t="s">
        <v>45</v>
      </c>
      <c r="E307" s="63">
        <v>1555</v>
      </c>
      <c r="F307" s="32">
        <v>1555</v>
      </c>
      <c r="G307" s="9">
        <v>396</v>
      </c>
      <c r="H307" s="9">
        <f t="shared" si="6"/>
        <v>25.466237942122188</v>
      </c>
    </row>
    <row r="308" spans="1:8" ht="19.5" customHeight="1">
      <c r="A308" s="159" t="s">
        <v>46</v>
      </c>
      <c r="B308" s="160"/>
      <c r="C308" s="160"/>
      <c r="D308" s="22" t="s">
        <v>47</v>
      </c>
      <c r="E308" s="63">
        <v>1228</v>
      </c>
      <c r="F308" s="32">
        <v>1228</v>
      </c>
      <c r="G308" s="9">
        <v>576.99</v>
      </c>
      <c r="H308" s="9">
        <f t="shared" si="6"/>
        <v>46.98615635179153</v>
      </c>
    </row>
    <row r="309" spans="1:8" ht="21.75" customHeight="1">
      <c r="A309" s="159" t="s">
        <v>48</v>
      </c>
      <c r="B309" s="160"/>
      <c r="C309" s="160"/>
      <c r="D309" s="22" t="s">
        <v>49</v>
      </c>
      <c r="E309" s="63">
        <v>3376</v>
      </c>
      <c r="F309" s="32">
        <v>3376</v>
      </c>
      <c r="G309" s="9">
        <v>1570.07</v>
      </c>
      <c r="H309" s="9">
        <f t="shared" si="6"/>
        <v>46.50681279620853</v>
      </c>
    </row>
    <row r="310" spans="1:8" ht="15.75" customHeight="1">
      <c r="A310" s="138" t="s">
        <v>50</v>
      </c>
      <c r="B310" s="138"/>
      <c r="C310" s="138"/>
      <c r="D310" s="35" t="s">
        <v>51</v>
      </c>
      <c r="E310" s="63">
        <v>2180</v>
      </c>
      <c r="F310" s="32">
        <v>2180</v>
      </c>
      <c r="G310" s="9">
        <v>409.31</v>
      </c>
      <c r="H310" s="9">
        <f t="shared" si="6"/>
        <v>18.775688073394495</v>
      </c>
    </row>
    <row r="311" spans="1:8" ht="15" customHeight="1">
      <c r="A311" s="139" t="s">
        <v>52</v>
      </c>
      <c r="B311" s="138"/>
      <c r="C311" s="138"/>
      <c r="D311" s="35" t="s">
        <v>53</v>
      </c>
      <c r="E311" s="63">
        <v>2148</v>
      </c>
      <c r="F311" s="32">
        <v>2148</v>
      </c>
      <c r="G311" s="9">
        <v>341</v>
      </c>
      <c r="H311" s="9">
        <f t="shared" si="6"/>
        <v>15.875232774674117</v>
      </c>
    </row>
    <row r="312" spans="1:8" ht="16.5" customHeight="1">
      <c r="A312" s="139" t="s">
        <v>54</v>
      </c>
      <c r="B312" s="138"/>
      <c r="C312" s="138"/>
      <c r="D312" s="35" t="s">
        <v>55</v>
      </c>
      <c r="E312" s="63">
        <v>7246</v>
      </c>
      <c r="F312" s="32">
        <v>8190</v>
      </c>
      <c r="G312" s="9">
        <v>6596</v>
      </c>
      <c r="H312" s="9">
        <f t="shared" si="6"/>
        <v>80.53724053724054</v>
      </c>
    </row>
    <row r="313" spans="1:8" ht="21.75" customHeight="1">
      <c r="A313" s="155" t="s">
        <v>61</v>
      </c>
      <c r="B313" s="156"/>
      <c r="C313" s="157"/>
      <c r="D313" s="22" t="s">
        <v>62</v>
      </c>
      <c r="E313" s="63">
        <v>4895</v>
      </c>
      <c r="F313" s="32">
        <v>6690</v>
      </c>
      <c r="G313" s="9">
        <v>1400</v>
      </c>
      <c r="H313" s="9">
        <f t="shared" si="6"/>
        <v>20.92675635276532</v>
      </c>
    </row>
    <row r="314" spans="1:8" ht="28.5" customHeight="1">
      <c r="A314" s="142" t="s">
        <v>63</v>
      </c>
      <c r="B314" s="142"/>
      <c r="C314" s="142"/>
      <c r="D314" s="22" t="s">
        <v>64</v>
      </c>
      <c r="E314" s="63">
        <v>1228</v>
      </c>
      <c r="F314" s="32">
        <v>1228</v>
      </c>
      <c r="G314" s="9">
        <v>213.89</v>
      </c>
      <c r="H314" s="9">
        <f t="shared" si="6"/>
        <v>17.417752442996743</v>
      </c>
    </row>
    <row r="315" spans="1:8" ht="21" customHeight="1">
      <c r="A315" s="142" t="s">
        <v>65</v>
      </c>
      <c r="B315" s="142"/>
      <c r="C315" s="142"/>
      <c r="D315" s="22" t="s">
        <v>66</v>
      </c>
      <c r="E315" s="63">
        <v>1023</v>
      </c>
      <c r="F315" s="32">
        <v>1166</v>
      </c>
      <c r="G315" s="9">
        <v>1166</v>
      </c>
      <c r="H315" s="9">
        <f t="shared" si="6"/>
        <v>100</v>
      </c>
    </row>
    <row r="316" spans="1:8" ht="22.5" customHeight="1">
      <c r="A316" s="168" t="s">
        <v>253</v>
      </c>
      <c r="B316" s="169"/>
      <c r="C316" s="99" t="s">
        <v>248</v>
      </c>
      <c r="D316" s="100"/>
      <c r="E316" s="30">
        <f>SUM(E317:E319)</f>
        <v>7349</v>
      </c>
      <c r="F316" s="30">
        <f>SUM(F317:F319)</f>
        <v>43190</v>
      </c>
      <c r="G316" s="30">
        <f>SUM(G317:G319)</f>
        <v>12901.98</v>
      </c>
      <c r="H316" s="30">
        <f>G316/F316*100</f>
        <v>29.872609400324144</v>
      </c>
    </row>
    <row r="317" spans="1:8" ht="21" customHeight="1">
      <c r="A317" s="148" t="s">
        <v>252</v>
      </c>
      <c r="B317" s="179"/>
      <c r="C317" s="180"/>
      <c r="D317" s="22" t="s">
        <v>249</v>
      </c>
      <c r="E317" s="63">
        <v>4300</v>
      </c>
      <c r="F317" s="32">
        <v>23478</v>
      </c>
      <c r="G317" s="9">
        <v>6257.5</v>
      </c>
      <c r="H317" s="9">
        <f t="shared" si="6"/>
        <v>26.652610954936534</v>
      </c>
    </row>
    <row r="318" spans="1:8" ht="20.25" customHeight="1">
      <c r="A318" s="148" t="s">
        <v>50</v>
      </c>
      <c r="B318" s="149"/>
      <c r="C318" s="150"/>
      <c r="D318" s="22" t="s">
        <v>51</v>
      </c>
      <c r="E318" s="63">
        <v>849</v>
      </c>
      <c r="F318" s="32">
        <v>6141</v>
      </c>
      <c r="G318" s="9">
        <v>2204.48</v>
      </c>
      <c r="H318" s="9">
        <f t="shared" si="6"/>
        <v>35.89773652499593</v>
      </c>
    </row>
    <row r="319" spans="1:8" ht="19.5" customHeight="1">
      <c r="A319" s="148" t="s">
        <v>61</v>
      </c>
      <c r="B319" s="149"/>
      <c r="C319" s="150"/>
      <c r="D319" s="22" t="s">
        <v>62</v>
      </c>
      <c r="E319" s="63">
        <v>2200</v>
      </c>
      <c r="F319" s="32">
        <v>13571</v>
      </c>
      <c r="G319" s="9">
        <v>4440</v>
      </c>
      <c r="H319" s="9">
        <f t="shared" si="6"/>
        <v>32.71682263650431</v>
      </c>
    </row>
    <row r="320" spans="1:8" ht="20.25" customHeight="1">
      <c r="A320" s="140" t="s">
        <v>153</v>
      </c>
      <c r="B320" s="140"/>
      <c r="C320" s="42" t="s">
        <v>154</v>
      </c>
      <c r="D320" s="43"/>
      <c r="E320" s="30">
        <f>SUM(E321)</f>
        <v>164205</v>
      </c>
      <c r="F320" s="30">
        <f>SUM(F321)</f>
        <v>164205</v>
      </c>
      <c r="G320" s="30">
        <f>SUM(G321)</f>
        <v>123149</v>
      </c>
      <c r="H320" s="30">
        <f>G320/F320*100</f>
        <v>74.99710727444354</v>
      </c>
    </row>
    <row r="321" spans="1:8" ht="17.25" customHeight="1">
      <c r="A321" s="137" t="s">
        <v>99</v>
      </c>
      <c r="B321" s="137"/>
      <c r="C321" s="137"/>
      <c r="D321" s="8" t="s">
        <v>55</v>
      </c>
      <c r="E321" s="45">
        <v>164205</v>
      </c>
      <c r="F321" s="32">
        <v>164205</v>
      </c>
      <c r="G321" s="9">
        <v>123149</v>
      </c>
      <c r="H321" s="9">
        <f t="shared" si="6"/>
        <v>74.99710727444354</v>
      </c>
    </row>
    <row r="322" spans="1:8" ht="20.25" customHeight="1">
      <c r="A322" s="84" t="s">
        <v>155</v>
      </c>
      <c r="B322" s="87" t="s">
        <v>156</v>
      </c>
      <c r="C322" s="85"/>
      <c r="D322" s="89"/>
      <c r="E322" s="81">
        <f>E323</f>
        <v>4092</v>
      </c>
      <c r="F322" s="81">
        <f>F323</f>
        <v>134.9</v>
      </c>
      <c r="G322" s="81">
        <f>G323</f>
        <v>134.46</v>
      </c>
      <c r="H322" s="86">
        <f t="shared" si="6"/>
        <v>99.67383246849518</v>
      </c>
    </row>
    <row r="323" spans="1:8" ht="22.5" customHeight="1">
      <c r="A323" s="161" t="s">
        <v>270</v>
      </c>
      <c r="B323" s="161"/>
      <c r="C323" s="42" t="s">
        <v>157</v>
      </c>
      <c r="D323" s="8"/>
      <c r="E323" s="46">
        <f>SUM(E326:E332)</f>
        <v>4092</v>
      </c>
      <c r="F323" s="46">
        <f>SUM(F324:F332)</f>
        <v>134.9</v>
      </c>
      <c r="G323" s="46">
        <f>SUM(G324:G332)</f>
        <v>134.46</v>
      </c>
      <c r="H323" s="70">
        <f t="shared" si="6"/>
        <v>99.67383246849518</v>
      </c>
    </row>
    <row r="324" spans="1:8" ht="31.5" customHeight="1">
      <c r="A324" s="162" t="s">
        <v>258</v>
      </c>
      <c r="B324" s="163"/>
      <c r="C324" s="164"/>
      <c r="D324" s="21" t="s">
        <v>254</v>
      </c>
      <c r="E324" s="46"/>
      <c r="F324" s="63">
        <v>99.37</v>
      </c>
      <c r="G324" s="64">
        <v>99.37</v>
      </c>
      <c r="H324" s="65">
        <f t="shared" si="6"/>
        <v>100</v>
      </c>
    </row>
    <row r="325" spans="1:8" ht="27.75" customHeight="1">
      <c r="A325" s="162" t="s">
        <v>258</v>
      </c>
      <c r="B325" s="165"/>
      <c r="C325" s="166"/>
      <c r="D325" s="21" t="s">
        <v>255</v>
      </c>
      <c r="E325" s="46"/>
      <c r="F325" s="63">
        <v>33.12</v>
      </c>
      <c r="G325" s="64">
        <v>33.12</v>
      </c>
      <c r="H325" s="65">
        <f t="shared" si="6"/>
        <v>100</v>
      </c>
    </row>
    <row r="326" spans="1:8" ht="16.5" customHeight="1">
      <c r="A326" s="137" t="s">
        <v>38</v>
      </c>
      <c r="B326" s="137"/>
      <c r="C326" s="137"/>
      <c r="D326" s="8" t="s">
        <v>39</v>
      </c>
      <c r="E326" s="17">
        <v>920.7</v>
      </c>
      <c r="F326" s="27"/>
      <c r="G326" s="9"/>
      <c r="H326" s="9">
        <v>0</v>
      </c>
    </row>
    <row r="327" spans="1:8" ht="16.5" customHeight="1">
      <c r="A327" s="136" t="s">
        <v>12</v>
      </c>
      <c r="B327" s="136"/>
      <c r="C327" s="136"/>
      <c r="D327" s="47" t="s">
        <v>13</v>
      </c>
      <c r="E327" s="113">
        <v>511.7</v>
      </c>
      <c r="F327" s="27"/>
      <c r="G327" s="65"/>
      <c r="H327" s="9">
        <v>0</v>
      </c>
    </row>
    <row r="328" spans="1:8" ht="16.5" customHeight="1">
      <c r="A328" s="167" t="s">
        <v>50</v>
      </c>
      <c r="B328" s="167"/>
      <c r="C328" s="167"/>
      <c r="D328" s="21" t="s">
        <v>51</v>
      </c>
      <c r="E328" s="45">
        <v>511.5</v>
      </c>
      <c r="F328" s="63"/>
      <c r="G328" s="65"/>
      <c r="H328" s="9">
        <v>0</v>
      </c>
    </row>
    <row r="329" spans="1:8" ht="29.25" customHeight="1">
      <c r="A329" s="148" t="s">
        <v>259</v>
      </c>
      <c r="B329" s="149"/>
      <c r="C329" s="150"/>
      <c r="D329" s="21" t="s">
        <v>256</v>
      </c>
      <c r="E329" s="45"/>
      <c r="F329" s="63">
        <v>1.81</v>
      </c>
      <c r="G329" s="65">
        <v>1.48</v>
      </c>
      <c r="H329" s="9">
        <f t="shared" si="6"/>
        <v>81.76795580110497</v>
      </c>
    </row>
    <row r="330" spans="1:8" ht="29.25" customHeight="1">
      <c r="A330" s="148" t="s">
        <v>259</v>
      </c>
      <c r="B330" s="149"/>
      <c r="C330" s="150"/>
      <c r="D330" s="21" t="s">
        <v>257</v>
      </c>
      <c r="E330" s="45"/>
      <c r="F330" s="63">
        <v>0.6</v>
      </c>
      <c r="G330" s="65">
        <v>0.49</v>
      </c>
      <c r="H330" s="9">
        <f t="shared" si="6"/>
        <v>81.66666666666667</v>
      </c>
    </row>
    <row r="331" spans="1:8" ht="27" customHeight="1">
      <c r="A331" s="142" t="s">
        <v>63</v>
      </c>
      <c r="B331" s="142"/>
      <c r="C331" s="142"/>
      <c r="D331" s="21" t="s">
        <v>64</v>
      </c>
      <c r="E331" s="45">
        <v>204.4</v>
      </c>
      <c r="F331" s="63"/>
      <c r="G331" s="65"/>
      <c r="H331" s="9">
        <v>0</v>
      </c>
    </row>
    <row r="332" spans="1:8" ht="20.25" customHeight="1">
      <c r="A332" s="142" t="s">
        <v>65</v>
      </c>
      <c r="B332" s="142"/>
      <c r="C332" s="142"/>
      <c r="D332" s="21" t="s">
        <v>66</v>
      </c>
      <c r="E332" s="45">
        <v>1943.7</v>
      </c>
      <c r="F332" s="63"/>
      <c r="G332" s="65"/>
      <c r="H332" s="9">
        <v>0</v>
      </c>
    </row>
    <row r="333" spans="1:8" ht="22.5" customHeight="1">
      <c r="A333" s="90" t="s">
        <v>158</v>
      </c>
      <c r="B333" s="87" t="s">
        <v>159</v>
      </c>
      <c r="C333" s="91"/>
      <c r="D333" s="89"/>
      <c r="E333" s="78">
        <f>SUM(E334+E336+E340+E342)</f>
        <v>1048467</v>
      </c>
      <c r="F333" s="78">
        <f>SUM(F334+F336+F340+F342)</f>
        <v>1182467</v>
      </c>
      <c r="G333" s="78">
        <f>SUM(G334+G336+G340+G342)</f>
        <v>686552.2200000001</v>
      </c>
      <c r="H333" s="86">
        <f>G333/F333*100</f>
        <v>58.061004662286564</v>
      </c>
    </row>
    <row r="334" spans="1:8" ht="19.5" customHeight="1">
      <c r="A334" s="178" t="s">
        <v>160</v>
      </c>
      <c r="B334" s="178"/>
      <c r="C334" s="33" t="s">
        <v>161</v>
      </c>
      <c r="D334" s="48"/>
      <c r="E334" s="11">
        <f>SUM(E335)</f>
        <v>150000</v>
      </c>
      <c r="F334" s="11">
        <f>SUM(F335)</f>
        <v>300000</v>
      </c>
      <c r="G334" s="26">
        <f>SUM(G335)</f>
        <v>145000</v>
      </c>
      <c r="H334" s="80">
        <f t="shared" si="6"/>
        <v>48.333333333333336</v>
      </c>
    </row>
    <row r="335" spans="1:8" ht="44.25" customHeight="1">
      <c r="A335" s="185" t="s">
        <v>162</v>
      </c>
      <c r="B335" s="185"/>
      <c r="C335" s="10"/>
      <c r="D335" s="16" t="s">
        <v>163</v>
      </c>
      <c r="E335" s="17">
        <v>150000</v>
      </c>
      <c r="F335" s="17">
        <v>300000</v>
      </c>
      <c r="G335" s="9">
        <v>145000</v>
      </c>
      <c r="H335" s="9">
        <f t="shared" si="6"/>
        <v>48.333333333333336</v>
      </c>
    </row>
    <row r="336" spans="1:8" ht="21.75" customHeight="1">
      <c r="A336" s="140" t="s">
        <v>164</v>
      </c>
      <c r="B336" s="140"/>
      <c r="C336" s="42" t="s">
        <v>165</v>
      </c>
      <c r="D336" s="98"/>
      <c r="E336" s="26">
        <f>SUM(E337:E339)</f>
        <v>16000</v>
      </c>
      <c r="F336" s="26">
        <f>SUM(F337:F339)</f>
        <v>0</v>
      </c>
      <c r="G336" s="26">
        <f>SUM(G337:G339)</f>
        <v>0</v>
      </c>
      <c r="H336" s="80">
        <v>0</v>
      </c>
    </row>
    <row r="337" spans="1:8" ht="17.25" customHeight="1">
      <c r="A337" s="137" t="s">
        <v>38</v>
      </c>
      <c r="B337" s="137"/>
      <c r="C337" s="137"/>
      <c r="D337" s="8" t="s">
        <v>39</v>
      </c>
      <c r="E337" s="17">
        <v>5000</v>
      </c>
      <c r="F337" s="17"/>
      <c r="G337" s="77"/>
      <c r="H337" s="77">
        <v>0</v>
      </c>
    </row>
    <row r="338" spans="1:8" ht="18" customHeight="1">
      <c r="A338" s="136" t="s">
        <v>12</v>
      </c>
      <c r="B338" s="136"/>
      <c r="C338" s="136"/>
      <c r="D338" s="47" t="s">
        <v>13</v>
      </c>
      <c r="E338" s="113">
        <v>9500</v>
      </c>
      <c r="F338" s="17"/>
      <c r="G338" s="77"/>
      <c r="H338" s="77">
        <v>0</v>
      </c>
    </row>
    <row r="339" spans="1:8" ht="20.25" customHeight="1">
      <c r="A339" s="159" t="s">
        <v>48</v>
      </c>
      <c r="B339" s="160"/>
      <c r="C339" s="160"/>
      <c r="D339" s="47" t="s">
        <v>49</v>
      </c>
      <c r="E339" s="113">
        <v>1500</v>
      </c>
      <c r="F339" s="17"/>
      <c r="G339" s="77"/>
      <c r="H339" s="77">
        <v>0</v>
      </c>
    </row>
    <row r="340" spans="1:8" ht="53.25" customHeight="1">
      <c r="A340" s="194" t="s">
        <v>271</v>
      </c>
      <c r="B340" s="194"/>
      <c r="C340" s="87" t="s">
        <v>166</v>
      </c>
      <c r="D340" s="89"/>
      <c r="E340" s="78">
        <f>SUM(E341)</f>
        <v>846467</v>
      </c>
      <c r="F340" s="78">
        <f>SUM(F341)</f>
        <v>846467</v>
      </c>
      <c r="G340" s="78">
        <f>SUM(G341)</f>
        <v>534449.42</v>
      </c>
      <c r="H340" s="86">
        <f t="shared" si="6"/>
        <v>63.13883707220719</v>
      </c>
    </row>
    <row r="341" spans="1:8" ht="23.25" customHeight="1">
      <c r="A341" s="185" t="s">
        <v>167</v>
      </c>
      <c r="B341" s="185"/>
      <c r="C341" s="10"/>
      <c r="D341" s="16" t="s">
        <v>168</v>
      </c>
      <c r="E341" s="17">
        <v>846467</v>
      </c>
      <c r="F341" s="27">
        <v>846467</v>
      </c>
      <c r="G341" s="9">
        <v>534449.42</v>
      </c>
      <c r="H341" s="9">
        <f t="shared" si="6"/>
        <v>63.13883707220719</v>
      </c>
    </row>
    <row r="342" spans="1:8" ht="21" customHeight="1">
      <c r="A342" s="190" t="s">
        <v>153</v>
      </c>
      <c r="B342" s="190"/>
      <c r="C342" s="42" t="s">
        <v>169</v>
      </c>
      <c r="D342" s="49"/>
      <c r="E342" s="26">
        <f>SUM(E343:E345)</f>
        <v>36000</v>
      </c>
      <c r="F342" s="26">
        <f>SUM(F343:F345)</f>
        <v>36000</v>
      </c>
      <c r="G342" s="26">
        <f>SUM(G343:G345)</f>
        <v>7102.8</v>
      </c>
      <c r="H342" s="80">
        <f t="shared" si="6"/>
        <v>19.73</v>
      </c>
    </row>
    <row r="343" spans="1:8" ht="30.75" customHeight="1">
      <c r="A343" s="162" t="s">
        <v>260</v>
      </c>
      <c r="B343" s="165"/>
      <c r="C343" s="166"/>
      <c r="D343" s="47" t="s">
        <v>171</v>
      </c>
      <c r="E343" s="27">
        <v>20000</v>
      </c>
      <c r="F343" s="27">
        <v>20000</v>
      </c>
      <c r="G343" s="110">
        <v>6500</v>
      </c>
      <c r="H343" s="65">
        <f t="shared" si="6"/>
        <v>32.5</v>
      </c>
    </row>
    <row r="344" spans="1:8" ht="18.75" customHeight="1">
      <c r="A344" s="137" t="s">
        <v>38</v>
      </c>
      <c r="B344" s="137"/>
      <c r="C344" s="137"/>
      <c r="D344" s="8" t="s">
        <v>39</v>
      </c>
      <c r="E344" s="27">
        <v>12000</v>
      </c>
      <c r="F344" s="27">
        <v>12000</v>
      </c>
      <c r="G344" s="9">
        <v>0</v>
      </c>
      <c r="H344" s="9">
        <f t="shared" si="6"/>
        <v>0</v>
      </c>
    </row>
    <row r="345" spans="1:8" ht="16.5" customHeight="1">
      <c r="A345" s="136" t="s">
        <v>12</v>
      </c>
      <c r="B345" s="136"/>
      <c r="C345" s="136"/>
      <c r="D345" s="47" t="s">
        <v>13</v>
      </c>
      <c r="E345" s="114">
        <v>4000</v>
      </c>
      <c r="F345" s="27">
        <v>4000</v>
      </c>
      <c r="G345" s="9">
        <v>602.8</v>
      </c>
      <c r="H345" s="9">
        <f t="shared" si="6"/>
        <v>15.07</v>
      </c>
    </row>
    <row r="346" spans="1:8" ht="24" customHeight="1">
      <c r="A346" s="19" t="s">
        <v>172</v>
      </c>
      <c r="B346" s="6" t="s">
        <v>173</v>
      </c>
      <c r="C346" s="12"/>
      <c r="D346" s="8"/>
      <c r="E346" s="81">
        <f>E347+E372+E383+E405+E412+E428+E450</f>
        <v>4117209</v>
      </c>
      <c r="F346" s="81">
        <f>F347+F372+F383+F405+F412+F428+F450</f>
        <v>4266141.24</v>
      </c>
      <c r="G346" s="81">
        <f>G347+G372+G383+G405+G412+G428+G450</f>
        <v>2089904.92</v>
      </c>
      <c r="H346" s="128">
        <f t="shared" si="6"/>
        <v>48.98817930369319</v>
      </c>
    </row>
    <row r="347" spans="1:8" ht="23.25" customHeight="1">
      <c r="A347" s="140" t="s">
        <v>174</v>
      </c>
      <c r="B347" s="140"/>
      <c r="C347" s="42" t="s">
        <v>175</v>
      </c>
      <c r="D347" s="92"/>
      <c r="E347" s="30">
        <f>SUM(E348:E370)</f>
        <v>1870853</v>
      </c>
      <c r="F347" s="30">
        <f>SUM(F348:F371)</f>
        <v>1898172</v>
      </c>
      <c r="G347" s="30">
        <f>SUM(G348:G371)</f>
        <v>954208.1500000001</v>
      </c>
      <c r="H347" s="30">
        <f>G347/F347*100</f>
        <v>50.26984646280738</v>
      </c>
    </row>
    <row r="348" spans="1:8" ht="29.25" customHeight="1">
      <c r="A348" s="162" t="s">
        <v>188</v>
      </c>
      <c r="B348" s="227"/>
      <c r="C348" s="228"/>
      <c r="D348" s="109" t="s">
        <v>68</v>
      </c>
      <c r="E348" s="95"/>
      <c r="F348" s="63">
        <v>93600</v>
      </c>
      <c r="G348" s="64">
        <v>46800</v>
      </c>
      <c r="H348" s="9">
        <f t="shared" si="6"/>
        <v>50</v>
      </c>
    </row>
    <row r="349" spans="1:8" ht="30" customHeight="1">
      <c r="A349" s="158" t="s">
        <v>176</v>
      </c>
      <c r="B349" s="158"/>
      <c r="C349" s="158"/>
      <c r="D349" s="50" t="s">
        <v>177</v>
      </c>
      <c r="E349" s="45">
        <v>333600</v>
      </c>
      <c r="F349" s="63">
        <v>255200</v>
      </c>
      <c r="G349" s="65">
        <v>126800</v>
      </c>
      <c r="H349" s="9">
        <f t="shared" si="6"/>
        <v>49.686520376175544</v>
      </c>
    </row>
    <row r="350" spans="1:8" ht="16.5" customHeight="1">
      <c r="A350" s="136" t="s">
        <v>26</v>
      </c>
      <c r="B350" s="136"/>
      <c r="C350" s="136"/>
      <c r="D350" s="21" t="s">
        <v>27</v>
      </c>
      <c r="E350" s="45">
        <v>17900</v>
      </c>
      <c r="F350" s="63">
        <v>17900</v>
      </c>
      <c r="G350" s="65">
        <v>7574.72</v>
      </c>
      <c r="H350" s="9">
        <f t="shared" si="6"/>
        <v>42.31687150837989</v>
      </c>
    </row>
    <row r="351" spans="1:8" ht="16.5" customHeight="1">
      <c r="A351" s="136" t="s">
        <v>178</v>
      </c>
      <c r="B351" s="137"/>
      <c r="C351" s="137"/>
      <c r="D351" s="21" t="s">
        <v>179</v>
      </c>
      <c r="E351" s="45">
        <v>149513</v>
      </c>
      <c r="F351" s="63">
        <v>149513</v>
      </c>
      <c r="G351" s="65">
        <v>47600.4</v>
      </c>
      <c r="H351" s="9">
        <f t="shared" si="6"/>
        <v>31.836964009818548</v>
      </c>
    </row>
    <row r="352" spans="1:8" ht="17.25" customHeight="1">
      <c r="A352" s="137" t="s">
        <v>28</v>
      </c>
      <c r="B352" s="137"/>
      <c r="C352" s="137"/>
      <c r="D352" s="21" t="s">
        <v>29</v>
      </c>
      <c r="E352" s="45">
        <v>716440</v>
      </c>
      <c r="F352" s="63">
        <v>726059</v>
      </c>
      <c r="G352" s="65">
        <v>371172.77</v>
      </c>
      <c r="H352" s="9">
        <f t="shared" si="6"/>
        <v>51.12157138744923</v>
      </c>
    </row>
    <row r="353" spans="1:8" ht="16.5" customHeight="1">
      <c r="A353" s="136" t="s">
        <v>30</v>
      </c>
      <c r="B353" s="136"/>
      <c r="C353" s="136"/>
      <c r="D353" s="8" t="s">
        <v>31</v>
      </c>
      <c r="E353" s="45">
        <v>53700</v>
      </c>
      <c r="F353" s="63">
        <v>53700</v>
      </c>
      <c r="G353" s="65">
        <v>46510.65</v>
      </c>
      <c r="H353" s="9">
        <f t="shared" si="6"/>
        <v>86.61201117318436</v>
      </c>
    </row>
    <row r="354" spans="1:8" ht="15" customHeight="1">
      <c r="A354" s="136" t="s">
        <v>32</v>
      </c>
      <c r="B354" s="136"/>
      <c r="C354" s="136"/>
      <c r="D354" s="8" t="s">
        <v>33</v>
      </c>
      <c r="E354" s="45">
        <v>122800</v>
      </c>
      <c r="F354" s="63">
        <v>125000</v>
      </c>
      <c r="G354" s="65">
        <v>58407.53</v>
      </c>
      <c r="H354" s="9">
        <f t="shared" si="6"/>
        <v>46.726024</v>
      </c>
    </row>
    <row r="355" spans="1:8" ht="15" customHeight="1">
      <c r="A355" s="137" t="s">
        <v>34</v>
      </c>
      <c r="B355" s="137"/>
      <c r="C355" s="137"/>
      <c r="D355" s="8" t="s">
        <v>35</v>
      </c>
      <c r="E355" s="45">
        <v>19300</v>
      </c>
      <c r="F355" s="63">
        <v>19600</v>
      </c>
      <c r="G355" s="65">
        <v>9908.55</v>
      </c>
      <c r="H355" s="9">
        <f t="shared" si="6"/>
        <v>50.55382653061224</v>
      </c>
    </row>
    <row r="356" spans="1:8" ht="15.75" customHeight="1">
      <c r="A356" s="136" t="s">
        <v>36</v>
      </c>
      <c r="B356" s="136"/>
      <c r="C356" s="136"/>
      <c r="D356" s="8" t="s">
        <v>37</v>
      </c>
      <c r="E356" s="45">
        <v>5200</v>
      </c>
      <c r="F356" s="63">
        <v>5200</v>
      </c>
      <c r="G356" s="65">
        <v>0</v>
      </c>
      <c r="H356" s="9">
        <f t="shared" si="6"/>
        <v>0</v>
      </c>
    </row>
    <row r="357" spans="1:8" ht="15" customHeight="1">
      <c r="A357" s="137" t="s">
        <v>38</v>
      </c>
      <c r="B357" s="137"/>
      <c r="C357" s="137"/>
      <c r="D357" s="8" t="s">
        <v>39</v>
      </c>
      <c r="E357" s="45">
        <v>179300</v>
      </c>
      <c r="F357" s="63">
        <v>178400</v>
      </c>
      <c r="G357" s="65">
        <v>100953.17</v>
      </c>
      <c r="H357" s="9">
        <f t="shared" si="6"/>
        <v>56.58809977578475</v>
      </c>
    </row>
    <row r="358" spans="1:8" ht="15" customHeight="1">
      <c r="A358" s="136" t="s">
        <v>121</v>
      </c>
      <c r="B358" s="136"/>
      <c r="C358" s="136"/>
      <c r="D358" s="21" t="s">
        <v>137</v>
      </c>
      <c r="E358" s="45">
        <v>98200</v>
      </c>
      <c r="F358" s="63">
        <v>98200</v>
      </c>
      <c r="G358" s="65">
        <v>55952.62</v>
      </c>
      <c r="H358" s="9">
        <f t="shared" si="6"/>
        <v>56.97822810590631</v>
      </c>
    </row>
    <row r="359" spans="1:8" ht="15" customHeight="1">
      <c r="A359" s="136" t="s">
        <v>268</v>
      </c>
      <c r="B359" s="137"/>
      <c r="C359" s="137"/>
      <c r="D359" s="21" t="s">
        <v>122</v>
      </c>
      <c r="E359" s="45">
        <v>8200</v>
      </c>
      <c r="F359" s="63">
        <v>8200</v>
      </c>
      <c r="G359" s="65">
        <v>3225.5</v>
      </c>
      <c r="H359" s="9">
        <f aca="true" t="shared" si="7" ref="H359:H371">G359/F359*100</f>
        <v>39.33536585365854</v>
      </c>
    </row>
    <row r="360" spans="1:8" ht="15" customHeight="1">
      <c r="A360" s="136" t="s">
        <v>40</v>
      </c>
      <c r="B360" s="137"/>
      <c r="C360" s="137"/>
      <c r="D360" s="8" t="s">
        <v>41</v>
      </c>
      <c r="E360" s="45">
        <v>17800</v>
      </c>
      <c r="F360" s="63">
        <v>17800</v>
      </c>
      <c r="G360" s="65">
        <v>9673.1</v>
      </c>
      <c r="H360" s="9">
        <f t="shared" si="7"/>
        <v>54.34325842696629</v>
      </c>
    </row>
    <row r="361" spans="1:8" ht="15" customHeight="1">
      <c r="A361" s="137" t="s">
        <v>42</v>
      </c>
      <c r="B361" s="137"/>
      <c r="C361" s="137"/>
      <c r="D361" s="8" t="s">
        <v>43</v>
      </c>
      <c r="E361" s="45">
        <v>47300</v>
      </c>
      <c r="F361" s="63">
        <v>47300</v>
      </c>
      <c r="G361" s="65">
        <v>3400.74</v>
      </c>
      <c r="H361" s="9">
        <f t="shared" si="7"/>
        <v>7.189725158562367</v>
      </c>
    </row>
    <row r="362" spans="1:8" ht="16.5" customHeight="1">
      <c r="A362" s="136" t="s">
        <v>12</v>
      </c>
      <c r="B362" s="137"/>
      <c r="C362" s="137"/>
      <c r="D362" s="8" t="s">
        <v>13</v>
      </c>
      <c r="E362" s="45">
        <v>48000</v>
      </c>
      <c r="F362" s="63">
        <v>48000</v>
      </c>
      <c r="G362" s="65">
        <v>30119.9</v>
      </c>
      <c r="H362" s="9">
        <f t="shared" si="7"/>
        <v>62.74979166666667</v>
      </c>
    </row>
    <row r="363" spans="1:8" ht="17.25" customHeight="1">
      <c r="A363" s="136" t="s">
        <v>272</v>
      </c>
      <c r="B363" s="137"/>
      <c r="C363" s="137"/>
      <c r="D363" s="21" t="s">
        <v>45</v>
      </c>
      <c r="E363" s="45">
        <v>200</v>
      </c>
      <c r="F363" s="63">
        <v>200</v>
      </c>
      <c r="G363" s="65">
        <v>196.07</v>
      </c>
      <c r="H363" s="9">
        <f t="shared" si="7"/>
        <v>98.035</v>
      </c>
    </row>
    <row r="364" spans="1:8" ht="21" customHeight="1">
      <c r="A364" s="159" t="s">
        <v>46</v>
      </c>
      <c r="B364" s="160"/>
      <c r="C364" s="160"/>
      <c r="D364" s="22" t="s">
        <v>47</v>
      </c>
      <c r="E364" s="45">
        <v>2200</v>
      </c>
      <c r="F364" s="63">
        <v>2200</v>
      </c>
      <c r="G364" s="65">
        <v>1306.13</v>
      </c>
      <c r="H364" s="9">
        <f t="shared" si="7"/>
        <v>59.36954545454546</v>
      </c>
    </row>
    <row r="365" spans="1:8" ht="21" customHeight="1">
      <c r="A365" s="159" t="s">
        <v>48</v>
      </c>
      <c r="B365" s="160"/>
      <c r="C365" s="160"/>
      <c r="D365" s="22" t="s">
        <v>49</v>
      </c>
      <c r="E365" s="45">
        <v>7500</v>
      </c>
      <c r="F365" s="63">
        <v>7500</v>
      </c>
      <c r="G365" s="65">
        <v>5038.98</v>
      </c>
      <c r="H365" s="9">
        <f t="shared" si="7"/>
        <v>67.18639999999999</v>
      </c>
    </row>
    <row r="366" spans="1:8" ht="17.25" customHeight="1">
      <c r="A366" s="137" t="s">
        <v>50</v>
      </c>
      <c r="B366" s="137"/>
      <c r="C366" s="137"/>
      <c r="D366" s="8" t="s">
        <v>51</v>
      </c>
      <c r="E366" s="45">
        <v>2100</v>
      </c>
      <c r="F366" s="63">
        <v>2100</v>
      </c>
      <c r="G366" s="65">
        <v>886.31</v>
      </c>
      <c r="H366" s="9">
        <f t="shared" si="7"/>
        <v>42.20523809523809</v>
      </c>
    </row>
    <row r="367" spans="1:8" ht="15.75" customHeight="1">
      <c r="A367" s="136" t="s">
        <v>52</v>
      </c>
      <c r="B367" s="137"/>
      <c r="C367" s="137"/>
      <c r="D367" s="8" t="s">
        <v>53</v>
      </c>
      <c r="E367" s="45">
        <v>5100</v>
      </c>
      <c r="F367" s="63">
        <v>5100</v>
      </c>
      <c r="G367" s="65">
        <v>169.6</v>
      </c>
      <c r="H367" s="9">
        <f t="shared" si="7"/>
        <v>3.325490196078431</v>
      </c>
    </row>
    <row r="368" spans="1:8" ht="17.25" customHeight="1">
      <c r="A368" s="136" t="s">
        <v>54</v>
      </c>
      <c r="B368" s="137"/>
      <c r="C368" s="137"/>
      <c r="D368" s="8" t="s">
        <v>55</v>
      </c>
      <c r="E368" s="45">
        <v>28900</v>
      </c>
      <c r="F368" s="63">
        <v>28900</v>
      </c>
      <c r="G368" s="65">
        <v>21697</v>
      </c>
      <c r="H368" s="9">
        <f t="shared" si="7"/>
        <v>75.07612456747404</v>
      </c>
    </row>
    <row r="369" spans="1:8" ht="27.75" customHeight="1">
      <c r="A369" s="142" t="s">
        <v>63</v>
      </c>
      <c r="B369" s="142"/>
      <c r="C369" s="142"/>
      <c r="D369" s="22" t="s">
        <v>64</v>
      </c>
      <c r="E369" s="45">
        <v>3100</v>
      </c>
      <c r="F369" s="63">
        <v>3100</v>
      </c>
      <c r="G369" s="65">
        <v>1741.26</v>
      </c>
      <c r="H369" s="9">
        <f t="shared" si="7"/>
        <v>56.169677419354834</v>
      </c>
    </row>
    <row r="370" spans="1:8" ht="22.5" customHeight="1">
      <c r="A370" s="142" t="s">
        <v>65</v>
      </c>
      <c r="B370" s="142"/>
      <c r="C370" s="142"/>
      <c r="D370" s="22" t="s">
        <v>66</v>
      </c>
      <c r="E370" s="45">
        <v>4500</v>
      </c>
      <c r="F370" s="63">
        <v>1800</v>
      </c>
      <c r="G370" s="65">
        <v>1473.15</v>
      </c>
      <c r="H370" s="9">
        <f t="shared" si="7"/>
        <v>81.84166666666667</v>
      </c>
    </row>
    <row r="371" spans="1:8" ht="20.25" customHeight="1">
      <c r="A371" s="221" t="s">
        <v>194</v>
      </c>
      <c r="B371" s="132"/>
      <c r="C371" s="133"/>
      <c r="D371" s="69">
        <v>6060</v>
      </c>
      <c r="E371" s="9"/>
      <c r="F371" s="63">
        <v>3600</v>
      </c>
      <c r="G371" s="65">
        <v>3600</v>
      </c>
      <c r="H371" s="9">
        <f t="shared" si="7"/>
        <v>100</v>
      </c>
    </row>
    <row r="372" spans="1:8" ht="19.5" customHeight="1">
      <c r="A372" s="186" t="s">
        <v>180</v>
      </c>
      <c r="B372" s="186"/>
      <c r="C372" s="10" t="s">
        <v>181</v>
      </c>
      <c r="D372" s="15"/>
      <c r="E372" s="30">
        <f>SUM(E373:E382)</f>
        <v>63975</v>
      </c>
      <c r="F372" s="30">
        <f>SUM(F373:F382)</f>
        <v>63975</v>
      </c>
      <c r="G372" s="30">
        <f>SUM(G373:G382)</f>
        <v>30832.41</v>
      </c>
      <c r="H372" s="70">
        <f aca="true" t="shared" si="8" ref="H372:H416">G372/F372*100</f>
        <v>48.19446658851113</v>
      </c>
    </row>
    <row r="373" spans="1:8" ht="15.75" customHeight="1">
      <c r="A373" s="183" t="s">
        <v>273</v>
      </c>
      <c r="B373" s="176"/>
      <c r="C373" s="176"/>
      <c r="D373" s="16" t="s">
        <v>33</v>
      </c>
      <c r="E373" s="112">
        <v>5877</v>
      </c>
      <c r="F373" s="63">
        <v>5877</v>
      </c>
      <c r="G373" s="65">
        <v>2501.28</v>
      </c>
      <c r="H373" s="9">
        <f t="shared" si="8"/>
        <v>42.56049004594181</v>
      </c>
    </row>
    <row r="374" spans="1:8" ht="15" customHeight="1">
      <c r="A374" s="176" t="s">
        <v>34</v>
      </c>
      <c r="B374" s="176"/>
      <c r="C374" s="176"/>
      <c r="D374" s="16" t="s">
        <v>35</v>
      </c>
      <c r="E374" s="112">
        <v>812</v>
      </c>
      <c r="F374" s="63">
        <v>812</v>
      </c>
      <c r="G374" s="65">
        <v>396.9</v>
      </c>
      <c r="H374" s="9">
        <f t="shared" si="8"/>
        <v>48.87931034482758</v>
      </c>
    </row>
    <row r="375" spans="1:8" ht="15.75" customHeight="1">
      <c r="A375" s="224" t="s">
        <v>36</v>
      </c>
      <c r="B375" s="225"/>
      <c r="C375" s="226"/>
      <c r="D375" s="44" t="s">
        <v>37</v>
      </c>
      <c r="E375" s="31">
        <v>33145</v>
      </c>
      <c r="F375" s="63">
        <v>33145</v>
      </c>
      <c r="G375" s="65">
        <v>16550</v>
      </c>
      <c r="H375" s="9">
        <f>G375/F375*100</f>
        <v>49.93211645798763</v>
      </c>
    </row>
    <row r="376" spans="1:8" ht="17.25" customHeight="1">
      <c r="A376" s="167" t="s">
        <v>38</v>
      </c>
      <c r="B376" s="220"/>
      <c r="C376" s="220"/>
      <c r="D376" s="44" t="s">
        <v>39</v>
      </c>
      <c r="E376" s="112">
        <v>12889</v>
      </c>
      <c r="F376" s="63">
        <v>12889</v>
      </c>
      <c r="G376" s="65">
        <v>6074.52</v>
      </c>
      <c r="H376" s="9">
        <f t="shared" si="8"/>
        <v>47.12949026301498</v>
      </c>
    </row>
    <row r="377" spans="1:8" ht="15.75" customHeight="1">
      <c r="A377" s="176" t="s">
        <v>40</v>
      </c>
      <c r="B377" s="176"/>
      <c r="C377" s="176"/>
      <c r="D377" s="16" t="s">
        <v>41</v>
      </c>
      <c r="E377" s="112">
        <v>4092</v>
      </c>
      <c r="F377" s="63">
        <v>4092</v>
      </c>
      <c r="G377" s="65">
        <v>1883.33</v>
      </c>
      <c r="H377" s="9">
        <f t="shared" si="8"/>
        <v>46.02468230694037</v>
      </c>
    </row>
    <row r="378" spans="1:8" ht="15.75" customHeight="1">
      <c r="A378" s="136" t="s">
        <v>263</v>
      </c>
      <c r="B378" s="137"/>
      <c r="C378" s="137"/>
      <c r="D378" s="44" t="s">
        <v>13</v>
      </c>
      <c r="E378" s="112">
        <v>3452</v>
      </c>
      <c r="F378" s="63">
        <v>3452</v>
      </c>
      <c r="G378" s="65">
        <v>2075.55</v>
      </c>
      <c r="H378" s="9">
        <f t="shared" si="8"/>
        <v>60.12601390498262</v>
      </c>
    </row>
    <row r="379" spans="1:8" ht="15.75" customHeight="1">
      <c r="A379" s="159" t="s">
        <v>48</v>
      </c>
      <c r="B379" s="160"/>
      <c r="C379" s="160"/>
      <c r="D379" s="22" t="s">
        <v>49</v>
      </c>
      <c r="E379" s="112">
        <v>1254</v>
      </c>
      <c r="F379" s="63">
        <v>1254</v>
      </c>
      <c r="G379" s="65">
        <v>505.08</v>
      </c>
      <c r="H379" s="9">
        <f t="shared" si="8"/>
        <v>40.27751196172248</v>
      </c>
    </row>
    <row r="380" spans="1:8" ht="15.75" customHeight="1">
      <c r="A380" s="177" t="s">
        <v>52</v>
      </c>
      <c r="B380" s="177"/>
      <c r="C380" s="177"/>
      <c r="D380" s="44" t="s">
        <v>53</v>
      </c>
      <c r="E380" s="112">
        <v>1432</v>
      </c>
      <c r="F380" s="63">
        <v>1432</v>
      </c>
      <c r="G380" s="65">
        <v>0</v>
      </c>
      <c r="H380" s="9">
        <f>G380/F380*100</f>
        <v>0</v>
      </c>
    </row>
    <row r="381" spans="1:8" ht="28.5" customHeight="1">
      <c r="A381" s="142" t="s">
        <v>63</v>
      </c>
      <c r="B381" s="142"/>
      <c r="C381" s="142"/>
      <c r="D381" s="22" t="s">
        <v>64</v>
      </c>
      <c r="E381" s="112">
        <v>511</v>
      </c>
      <c r="F381" s="63">
        <v>511</v>
      </c>
      <c r="G381" s="65">
        <v>408.46</v>
      </c>
      <c r="H381" s="9">
        <f t="shared" si="8"/>
        <v>79.93346379647748</v>
      </c>
    </row>
    <row r="382" spans="1:8" ht="17.25" customHeight="1">
      <c r="A382" s="142" t="s">
        <v>65</v>
      </c>
      <c r="B382" s="142"/>
      <c r="C382" s="142"/>
      <c r="D382" s="22" t="s">
        <v>66</v>
      </c>
      <c r="E382" s="112">
        <v>511</v>
      </c>
      <c r="F382" s="63">
        <v>511</v>
      </c>
      <c r="G382" s="65">
        <v>437.29</v>
      </c>
      <c r="H382" s="9">
        <f t="shared" si="8"/>
        <v>85.57534246575342</v>
      </c>
    </row>
    <row r="383" spans="1:8" ht="18.75" customHeight="1">
      <c r="A383" s="178" t="s">
        <v>182</v>
      </c>
      <c r="B383" s="178"/>
      <c r="C383" s="10" t="s">
        <v>183</v>
      </c>
      <c r="D383" s="19"/>
      <c r="E383" s="46">
        <f>SUM(E384:E404)</f>
        <v>737500</v>
      </c>
      <c r="F383" s="46">
        <f>SUM(F384:F404)</f>
        <v>737500</v>
      </c>
      <c r="G383" s="46">
        <f>SUM(G384:G404)</f>
        <v>369878.80999999994</v>
      </c>
      <c r="H383" s="70">
        <f t="shared" si="8"/>
        <v>50.15305898305083</v>
      </c>
    </row>
    <row r="384" spans="1:8" ht="18" customHeight="1">
      <c r="A384" s="138" t="s">
        <v>28</v>
      </c>
      <c r="B384" s="138"/>
      <c r="C384" s="138"/>
      <c r="D384" s="22" t="s">
        <v>29</v>
      </c>
      <c r="E384" s="115">
        <v>410046</v>
      </c>
      <c r="F384" s="63">
        <v>410046</v>
      </c>
      <c r="G384" s="65">
        <v>179827.67</v>
      </c>
      <c r="H384" s="9">
        <f t="shared" si="8"/>
        <v>43.855486945367105</v>
      </c>
    </row>
    <row r="385" spans="1:8" ht="16.5" customHeight="1">
      <c r="A385" s="139" t="s">
        <v>30</v>
      </c>
      <c r="B385" s="138"/>
      <c r="C385" s="138"/>
      <c r="D385" s="35" t="s">
        <v>31</v>
      </c>
      <c r="E385" s="115">
        <v>29680</v>
      </c>
      <c r="F385" s="63">
        <v>25346.15</v>
      </c>
      <c r="G385" s="65">
        <v>24384.05</v>
      </c>
      <c r="H385" s="9">
        <f t="shared" si="8"/>
        <v>96.2041572388706</v>
      </c>
    </row>
    <row r="386" spans="1:8" ht="16.5" customHeight="1">
      <c r="A386" s="139" t="s">
        <v>32</v>
      </c>
      <c r="B386" s="138"/>
      <c r="C386" s="138"/>
      <c r="D386" s="35" t="s">
        <v>33</v>
      </c>
      <c r="E386" s="115">
        <v>78069</v>
      </c>
      <c r="F386" s="63">
        <v>78069</v>
      </c>
      <c r="G386" s="65">
        <v>33257.26</v>
      </c>
      <c r="H386" s="9">
        <f t="shared" si="8"/>
        <v>42.59982835696627</v>
      </c>
    </row>
    <row r="387" spans="1:8" ht="15.75" customHeight="1">
      <c r="A387" s="138" t="s">
        <v>34</v>
      </c>
      <c r="B387" s="138"/>
      <c r="C387" s="138"/>
      <c r="D387" s="35" t="s">
        <v>35</v>
      </c>
      <c r="E387" s="115">
        <v>12142</v>
      </c>
      <c r="F387" s="63">
        <v>12142</v>
      </c>
      <c r="G387" s="65">
        <v>5179.77</v>
      </c>
      <c r="H387" s="9">
        <f t="shared" si="8"/>
        <v>42.65994070169659</v>
      </c>
    </row>
    <row r="388" spans="1:8" ht="15.75" customHeight="1">
      <c r="A388" s="139" t="s">
        <v>36</v>
      </c>
      <c r="B388" s="138"/>
      <c r="C388" s="138"/>
      <c r="D388" s="35" t="s">
        <v>37</v>
      </c>
      <c r="E388" s="115">
        <v>60141</v>
      </c>
      <c r="F388" s="63">
        <v>60141</v>
      </c>
      <c r="G388" s="65">
        <v>32227.88</v>
      </c>
      <c r="H388" s="9">
        <f t="shared" si="8"/>
        <v>53.58720340533081</v>
      </c>
    </row>
    <row r="389" spans="1:8" ht="16.5" customHeight="1">
      <c r="A389" s="138" t="s">
        <v>38</v>
      </c>
      <c r="B389" s="138"/>
      <c r="C389" s="138"/>
      <c r="D389" s="35" t="s">
        <v>39</v>
      </c>
      <c r="E389" s="115">
        <v>23000</v>
      </c>
      <c r="F389" s="63">
        <v>23000</v>
      </c>
      <c r="G389" s="65">
        <v>21859.54</v>
      </c>
      <c r="H389" s="9">
        <f t="shared" si="8"/>
        <v>95.04147826086957</v>
      </c>
    </row>
    <row r="390" spans="1:8" ht="16.5" customHeight="1">
      <c r="A390" s="139" t="s">
        <v>121</v>
      </c>
      <c r="B390" s="138"/>
      <c r="C390" s="138"/>
      <c r="D390" s="22" t="s">
        <v>137</v>
      </c>
      <c r="E390" s="115">
        <v>26575</v>
      </c>
      <c r="F390" s="63">
        <v>30908.85</v>
      </c>
      <c r="G390" s="65">
        <v>17819.21</v>
      </c>
      <c r="H390" s="9">
        <f t="shared" si="8"/>
        <v>57.65083463150522</v>
      </c>
    </row>
    <row r="391" spans="1:8" ht="18" customHeight="1">
      <c r="A391" s="152" t="s">
        <v>266</v>
      </c>
      <c r="B391" s="153"/>
      <c r="C391" s="154"/>
      <c r="D391" s="22" t="s">
        <v>122</v>
      </c>
      <c r="E391" s="115">
        <v>1000</v>
      </c>
      <c r="F391" s="63">
        <v>1000</v>
      </c>
      <c r="G391" s="65">
        <v>72.26</v>
      </c>
      <c r="H391" s="9">
        <f t="shared" si="8"/>
        <v>7.226000000000001</v>
      </c>
    </row>
    <row r="392" spans="1:8" ht="18" customHeight="1">
      <c r="A392" s="152" t="s">
        <v>123</v>
      </c>
      <c r="B392" s="153"/>
      <c r="C392" s="154"/>
      <c r="D392" s="22" t="s">
        <v>124</v>
      </c>
      <c r="E392" s="115">
        <v>500</v>
      </c>
      <c r="F392" s="63">
        <v>500</v>
      </c>
      <c r="G392" s="65">
        <v>0</v>
      </c>
      <c r="H392" s="9">
        <f t="shared" si="8"/>
        <v>0</v>
      </c>
    </row>
    <row r="393" spans="1:8" ht="16.5" customHeight="1">
      <c r="A393" s="139" t="s">
        <v>40</v>
      </c>
      <c r="B393" s="138"/>
      <c r="C393" s="138"/>
      <c r="D393" s="35" t="s">
        <v>41</v>
      </c>
      <c r="E393" s="115">
        <v>27368</v>
      </c>
      <c r="F393" s="63">
        <v>27368</v>
      </c>
      <c r="G393" s="65">
        <v>15909.1</v>
      </c>
      <c r="H393" s="9">
        <f t="shared" si="8"/>
        <v>58.13029815843321</v>
      </c>
    </row>
    <row r="394" spans="1:8" ht="17.25" customHeight="1">
      <c r="A394" s="138" t="s">
        <v>42</v>
      </c>
      <c r="B394" s="138"/>
      <c r="C394" s="138"/>
      <c r="D394" s="35" t="s">
        <v>43</v>
      </c>
      <c r="E394" s="115">
        <v>5592</v>
      </c>
      <c r="F394" s="63">
        <v>3592</v>
      </c>
      <c r="G394" s="65">
        <v>673.75</v>
      </c>
      <c r="H394" s="9">
        <f t="shared" si="8"/>
        <v>18.75695991091314</v>
      </c>
    </row>
    <row r="395" spans="1:8" ht="17.25" customHeight="1">
      <c r="A395" s="152" t="s">
        <v>106</v>
      </c>
      <c r="B395" s="222"/>
      <c r="C395" s="223"/>
      <c r="D395" s="22" t="s">
        <v>107</v>
      </c>
      <c r="E395" s="115">
        <v>200</v>
      </c>
      <c r="F395" s="63">
        <v>200</v>
      </c>
      <c r="G395" s="65">
        <v>144</v>
      </c>
      <c r="H395" s="9">
        <f t="shared" si="8"/>
        <v>72</v>
      </c>
    </row>
    <row r="396" spans="1:8" ht="18" customHeight="1">
      <c r="A396" s="139" t="s">
        <v>12</v>
      </c>
      <c r="B396" s="138"/>
      <c r="C396" s="138"/>
      <c r="D396" s="35" t="s">
        <v>13</v>
      </c>
      <c r="E396" s="115">
        <v>20176</v>
      </c>
      <c r="F396" s="63">
        <v>20176</v>
      </c>
      <c r="G396" s="65">
        <v>14650.46</v>
      </c>
      <c r="H396" s="9">
        <f t="shared" si="8"/>
        <v>72.61330293417922</v>
      </c>
    </row>
    <row r="397" spans="1:8" ht="18" customHeight="1">
      <c r="A397" s="136" t="s">
        <v>272</v>
      </c>
      <c r="B397" s="137"/>
      <c r="C397" s="137"/>
      <c r="D397" s="21" t="s">
        <v>45</v>
      </c>
      <c r="E397" s="115">
        <v>2400</v>
      </c>
      <c r="F397" s="63">
        <v>2400</v>
      </c>
      <c r="G397" s="65">
        <v>596.22</v>
      </c>
      <c r="H397" s="9">
        <f t="shared" si="8"/>
        <v>24.8425</v>
      </c>
    </row>
    <row r="398" spans="1:8" ht="22.5" customHeight="1">
      <c r="A398" s="155" t="s">
        <v>46</v>
      </c>
      <c r="B398" s="156"/>
      <c r="C398" s="157"/>
      <c r="D398" s="22" t="s">
        <v>47</v>
      </c>
      <c r="E398" s="115">
        <v>3200</v>
      </c>
      <c r="F398" s="63">
        <v>3200</v>
      </c>
      <c r="G398" s="65">
        <v>1261.23</v>
      </c>
      <c r="H398" s="9">
        <f t="shared" si="8"/>
        <v>39.4134375</v>
      </c>
    </row>
    <row r="399" spans="1:8" ht="18.75" customHeight="1">
      <c r="A399" s="159" t="s">
        <v>48</v>
      </c>
      <c r="B399" s="160"/>
      <c r="C399" s="160"/>
      <c r="D399" s="22" t="s">
        <v>49</v>
      </c>
      <c r="E399" s="115">
        <v>4869</v>
      </c>
      <c r="F399" s="63">
        <v>4869</v>
      </c>
      <c r="G399" s="65">
        <v>1529.69</v>
      </c>
      <c r="H399" s="9">
        <f t="shared" si="8"/>
        <v>31.41692339289382</v>
      </c>
    </row>
    <row r="400" spans="1:8" ht="18" customHeight="1">
      <c r="A400" s="138" t="s">
        <v>50</v>
      </c>
      <c r="B400" s="138"/>
      <c r="C400" s="138"/>
      <c r="D400" s="35" t="s">
        <v>51</v>
      </c>
      <c r="E400" s="115">
        <v>2023</v>
      </c>
      <c r="F400" s="63">
        <v>4023</v>
      </c>
      <c r="G400" s="65">
        <v>3231.51</v>
      </c>
      <c r="H400" s="9">
        <f t="shared" si="8"/>
        <v>80.32587621178226</v>
      </c>
    </row>
    <row r="401" spans="1:8" ht="17.25" customHeight="1">
      <c r="A401" s="139" t="s">
        <v>52</v>
      </c>
      <c r="B401" s="138"/>
      <c r="C401" s="138"/>
      <c r="D401" s="35" t="s">
        <v>53</v>
      </c>
      <c r="E401" s="115">
        <v>8161</v>
      </c>
      <c r="F401" s="63">
        <v>8161</v>
      </c>
      <c r="G401" s="65">
        <v>1036.5</v>
      </c>
      <c r="H401" s="9">
        <f t="shared" si="8"/>
        <v>12.700649430216885</v>
      </c>
    </row>
    <row r="402" spans="1:8" ht="16.5" customHeight="1">
      <c r="A402" s="139" t="s">
        <v>54</v>
      </c>
      <c r="B402" s="138"/>
      <c r="C402" s="138"/>
      <c r="D402" s="35" t="s">
        <v>55</v>
      </c>
      <c r="E402" s="115">
        <v>14174</v>
      </c>
      <c r="F402" s="63">
        <v>14174</v>
      </c>
      <c r="G402" s="65">
        <v>12659.49</v>
      </c>
      <c r="H402" s="9">
        <f t="shared" si="8"/>
        <v>89.31487230139692</v>
      </c>
    </row>
    <row r="403" spans="1:8" ht="31.5" customHeight="1">
      <c r="A403" s="142" t="s">
        <v>63</v>
      </c>
      <c r="B403" s="142"/>
      <c r="C403" s="142"/>
      <c r="D403" s="22" t="s">
        <v>64</v>
      </c>
      <c r="E403" s="115">
        <v>5092</v>
      </c>
      <c r="F403" s="63">
        <v>5092</v>
      </c>
      <c r="G403" s="65">
        <v>3057.12</v>
      </c>
      <c r="H403" s="9">
        <f t="shared" si="8"/>
        <v>60.03770620581304</v>
      </c>
    </row>
    <row r="404" spans="1:8" ht="21" customHeight="1">
      <c r="A404" s="142" t="s">
        <v>65</v>
      </c>
      <c r="B404" s="142"/>
      <c r="C404" s="142"/>
      <c r="D404" s="22" t="s">
        <v>66</v>
      </c>
      <c r="E404" s="115">
        <v>3092</v>
      </c>
      <c r="F404" s="63">
        <v>3092</v>
      </c>
      <c r="G404" s="65">
        <v>502.1</v>
      </c>
      <c r="H404" s="9">
        <f t="shared" si="8"/>
        <v>16.238680465717984</v>
      </c>
    </row>
    <row r="405" spans="1:8" ht="18.75" customHeight="1">
      <c r="A405" s="186" t="s">
        <v>186</v>
      </c>
      <c r="B405" s="186"/>
      <c r="C405" s="10" t="s">
        <v>187</v>
      </c>
      <c r="D405" s="15"/>
      <c r="E405" s="46">
        <f>SUM(E406:E411)</f>
        <v>974471</v>
      </c>
      <c r="F405" s="46">
        <f>SUM(F406:F411)</f>
        <v>1072269.2400000002</v>
      </c>
      <c r="G405" s="46">
        <f>SUM(G406:G411)</f>
        <v>490204.73999999993</v>
      </c>
      <c r="H405" s="70">
        <f t="shared" si="8"/>
        <v>45.71657208034801</v>
      </c>
    </row>
    <row r="406" spans="1:8" ht="30.75" customHeight="1">
      <c r="A406" s="158" t="s">
        <v>188</v>
      </c>
      <c r="B406" s="158"/>
      <c r="C406" s="158"/>
      <c r="D406" s="50" t="s">
        <v>68</v>
      </c>
      <c r="E406" s="45">
        <v>5270.4</v>
      </c>
      <c r="F406" s="45">
        <v>573.79</v>
      </c>
      <c r="G406" s="9">
        <v>573.79</v>
      </c>
      <c r="H406" s="9">
        <f t="shared" si="8"/>
        <v>100</v>
      </c>
    </row>
    <row r="407" spans="1:8" ht="29.25" customHeight="1">
      <c r="A407" s="158" t="s">
        <v>176</v>
      </c>
      <c r="B407" s="158"/>
      <c r="C407" s="158"/>
      <c r="D407" s="50" t="s">
        <v>177</v>
      </c>
      <c r="E407" s="45">
        <v>7905.6</v>
      </c>
      <c r="F407" s="45">
        <v>81641.12</v>
      </c>
      <c r="G407" s="9">
        <v>37432.89</v>
      </c>
      <c r="H407" s="9">
        <f t="shared" si="8"/>
        <v>45.85053463254791</v>
      </c>
    </row>
    <row r="408" spans="1:8" ht="15.75" customHeight="1">
      <c r="A408" s="137" t="s">
        <v>178</v>
      </c>
      <c r="B408" s="137"/>
      <c r="C408" s="137"/>
      <c r="D408" s="8" t="s">
        <v>179</v>
      </c>
      <c r="E408" s="51">
        <v>896055</v>
      </c>
      <c r="F408" s="32">
        <v>927075.5</v>
      </c>
      <c r="G408" s="9">
        <v>421337.43</v>
      </c>
      <c r="H408" s="9">
        <f t="shared" si="8"/>
        <v>45.44801690908669</v>
      </c>
    </row>
    <row r="409" spans="1:8" ht="15.75" customHeight="1">
      <c r="A409" s="137" t="s">
        <v>98</v>
      </c>
      <c r="B409" s="137"/>
      <c r="C409" s="137"/>
      <c r="D409" s="21" t="s">
        <v>33</v>
      </c>
      <c r="E409" s="51">
        <v>8544</v>
      </c>
      <c r="F409" s="32">
        <v>8255.55</v>
      </c>
      <c r="G409" s="9">
        <v>4190.93</v>
      </c>
      <c r="H409" s="9">
        <f t="shared" si="8"/>
        <v>50.7650005148052</v>
      </c>
    </row>
    <row r="410" spans="1:8" ht="14.25" customHeight="1">
      <c r="A410" s="137" t="s">
        <v>34</v>
      </c>
      <c r="B410" s="137"/>
      <c r="C410" s="137"/>
      <c r="D410" s="21" t="s">
        <v>35</v>
      </c>
      <c r="E410" s="51">
        <v>1356</v>
      </c>
      <c r="F410" s="32">
        <v>1308.81</v>
      </c>
      <c r="G410" s="9">
        <v>637.91</v>
      </c>
      <c r="H410" s="9">
        <f t="shared" si="8"/>
        <v>48.73969483729495</v>
      </c>
    </row>
    <row r="411" spans="1:8" ht="16.5" customHeight="1">
      <c r="A411" s="137" t="s">
        <v>36</v>
      </c>
      <c r="B411" s="137"/>
      <c r="C411" s="137"/>
      <c r="D411" s="21" t="s">
        <v>37</v>
      </c>
      <c r="E411" s="51">
        <v>55340</v>
      </c>
      <c r="F411" s="32">
        <v>53414.47</v>
      </c>
      <c r="G411" s="9">
        <v>26031.79</v>
      </c>
      <c r="H411" s="9">
        <f t="shared" si="8"/>
        <v>48.735464378847155</v>
      </c>
    </row>
    <row r="412" spans="1:8" ht="21" customHeight="1">
      <c r="A412" s="135" t="s">
        <v>189</v>
      </c>
      <c r="B412" s="135"/>
      <c r="C412" s="10" t="s">
        <v>190</v>
      </c>
      <c r="D412" s="8"/>
      <c r="E412" s="30">
        <f>SUM(E413:E427)</f>
        <v>278350</v>
      </c>
      <c r="F412" s="30">
        <f>SUM(F413:F427)</f>
        <v>288725</v>
      </c>
      <c r="G412" s="30">
        <f>SUM(G413:G427)</f>
        <v>161586.16999999995</v>
      </c>
      <c r="H412" s="70">
        <f t="shared" si="8"/>
        <v>55.96542384622044</v>
      </c>
    </row>
    <row r="413" spans="1:8" ht="16.5" customHeight="1">
      <c r="A413" s="137" t="s">
        <v>28</v>
      </c>
      <c r="B413" s="137"/>
      <c r="C413" s="137"/>
      <c r="D413" s="8" t="s">
        <v>29</v>
      </c>
      <c r="E413" s="51">
        <v>195383</v>
      </c>
      <c r="F413" s="32">
        <v>204959.14</v>
      </c>
      <c r="G413" s="9">
        <v>108747.56</v>
      </c>
      <c r="H413" s="9">
        <f t="shared" si="8"/>
        <v>53.05816564218604</v>
      </c>
    </row>
    <row r="414" spans="1:8" ht="15.75" customHeight="1">
      <c r="A414" s="137" t="s">
        <v>30</v>
      </c>
      <c r="B414" s="137"/>
      <c r="C414" s="137"/>
      <c r="D414" s="8" t="s">
        <v>31</v>
      </c>
      <c r="E414" s="51">
        <v>14583</v>
      </c>
      <c r="F414" s="32">
        <v>14711.86</v>
      </c>
      <c r="G414" s="9">
        <v>14711.86</v>
      </c>
      <c r="H414" s="9">
        <f t="shared" si="8"/>
        <v>100</v>
      </c>
    </row>
    <row r="415" spans="1:8" ht="15.75" customHeight="1">
      <c r="A415" s="137" t="s">
        <v>98</v>
      </c>
      <c r="B415" s="137"/>
      <c r="C415" s="137"/>
      <c r="D415" s="8" t="s">
        <v>33</v>
      </c>
      <c r="E415" s="51">
        <v>32909</v>
      </c>
      <c r="F415" s="32">
        <v>33487</v>
      </c>
      <c r="G415" s="9">
        <v>17679.78</v>
      </c>
      <c r="H415" s="9">
        <f t="shared" si="8"/>
        <v>52.79595066742318</v>
      </c>
    </row>
    <row r="416" spans="1:8" ht="18.75" customHeight="1">
      <c r="A416" s="137" t="s">
        <v>34</v>
      </c>
      <c r="B416" s="137"/>
      <c r="C416" s="137"/>
      <c r="D416" s="8" t="s">
        <v>35</v>
      </c>
      <c r="E416" s="51">
        <v>5222</v>
      </c>
      <c r="F416" s="32">
        <v>5314</v>
      </c>
      <c r="G416" s="9">
        <v>2805.43</v>
      </c>
      <c r="H416" s="9">
        <f t="shared" si="8"/>
        <v>52.793187805796</v>
      </c>
    </row>
    <row r="417" spans="1:8" ht="18.75" customHeight="1">
      <c r="A417" s="137" t="s">
        <v>36</v>
      </c>
      <c r="B417" s="137"/>
      <c r="C417" s="137"/>
      <c r="D417" s="8" t="s">
        <v>37</v>
      </c>
      <c r="E417" s="32">
        <v>3174</v>
      </c>
      <c r="F417" s="32">
        <v>3174</v>
      </c>
      <c r="G417" s="9">
        <v>2325</v>
      </c>
      <c r="H417" s="9">
        <f aca="true" t="shared" si="9" ref="H417:H502">G417/F417*100</f>
        <v>73.25141776937618</v>
      </c>
    </row>
    <row r="418" spans="1:8" ht="17.25" customHeight="1">
      <c r="A418" s="137" t="s">
        <v>38</v>
      </c>
      <c r="B418" s="137"/>
      <c r="C418" s="137"/>
      <c r="D418" s="8" t="s">
        <v>39</v>
      </c>
      <c r="E418" s="51">
        <v>2398</v>
      </c>
      <c r="F418" s="32">
        <v>2398</v>
      </c>
      <c r="G418" s="9">
        <v>1410.53</v>
      </c>
      <c r="H418" s="9">
        <f t="shared" si="9"/>
        <v>58.82110091743119</v>
      </c>
    </row>
    <row r="419" spans="1:8" ht="15" customHeight="1">
      <c r="A419" s="137" t="s">
        <v>42</v>
      </c>
      <c r="B419" s="137"/>
      <c r="C419" s="137"/>
      <c r="D419" s="8" t="s">
        <v>43</v>
      </c>
      <c r="E419" s="51">
        <v>2117</v>
      </c>
      <c r="F419" s="32">
        <v>2117</v>
      </c>
      <c r="G419" s="9">
        <v>0</v>
      </c>
      <c r="H419" s="9">
        <f t="shared" si="9"/>
        <v>0</v>
      </c>
    </row>
    <row r="420" spans="1:8" ht="17.25" customHeight="1">
      <c r="A420" s="137" t="s">
        <v>12</v>
      </c>
      <c r="B420" s="137"/>
      <c r="C420" s="137"/>
      <c r="D420" s="8" t="s">
        <v>13</v>
      </c>
      <c r="E420" s="51">
        <v>6398</v>
      </c>
      <c r="F420" s="32">
        <v>6005.04</v>
      </c>
      <c r="G420" s="9">
        <v>1770.47</v>
      </c>
      <c r="H420" s="9">
        <f t="shared" si="9"/>
        <v>29.4830675565858</v>
      </c>
    </row>
    <row r="421" spans="1:8" ht="18" customHeight="1">
      <c r="A421" s="136" t="s">
        <v>272</v>
      </c>
      <c r="B421" s="137"/>
      <c r="C421" s="137"/>
      <c r="D421" s="21" t="s">
        <v>45</v>
      </c>
      <c r="E421" s="115">
        <v>1000</v>
      </c>
      <c r="F421" s="63">
        <v>1000</v>
      </c>
      <c r="G421" s="65">
        <v>635.15</v>
      </c>
      <c r="H421" s="9">
        <f t="shared" si="9"/>
        <v>63.515</v>
      </c>
    </row>
    <row r="422" spans="1:8" ht="18.75" customHeight="1">
      <c r="A422" s="159" t="s">
        <v>46</v>
      </c>
      <c r="B422" s="160"/>
      <c r="C422" s="160"/>
      <c r="D422" s="21" t="s">
        <v>47</v>
      </c>
      <c r="E422" s="51">
        <v>2046</v>
      </c>
      <c r="F422" s="32">
        <v>2046</v>
      </c>
      <c r="G422" s="9">
        <v>878.4</v>
      </c>
      <c r="H422" s="9">
        <f t="shared" si="9"/>
        <v>42.93255131964809</v>
      </c>
    </row>
    <row r="423" spans="1:8" ht="19.5" customHeight="1">
      <c r="A423" s="159" t="s">
        <v>48</v>
      </c>
      <c r="B423" s="160"/>
      <c r="C423" s="160"/>
      <c r="D423" s="22" t="s">
        <v>49</v>
      </c>
      <c r="E423" s="51">
        <v>4170</v>
      </c>
      <c r="F423" s="32">
        <v>4170</v>
      </c>
      <c r="G423" s="9">
        <v>2710.93</v>
      </c>
      <c r="H423" s="9">
        <f t="shared" si="9"/>
        <v>65.01031175059951</v>
      </c>
    </row>
    <row r="424" spans="1:8" ht="17.25" customHeight="1">
      <c r="A424" s="137" t="s">
        <v>50</v>
      </c>
      <c r="B424" s="137"/>
      <c r="C424" s="137"/>
      <c r="D424" s="8" t="s">
        <v>51</v>
      </c>
      <c r="E424" s="51">
        <v>1798</v>
      </c>
      <c r="F424" s="32">
        <v>1798</v>
      </c>
      <c r="G424" s="9">
        <v>1690.58</v>
      </c>
      <c r="H424" s="9">
        <f t="shared" si="9"/>
        <v>94.02558398220245</v>
      </c>
    </row>
    <row r="425" spans="1:8" ht="15.75" customHeight="1">
      <c r="A425" s="137" t="s">
        <v>52</v>
      </c>
      <c r="B425" s="137"/>
      <c r="C425" s="137"/>
      <c r="D425" s="8" t="s">
        <v>53</v>
      </c>
      <c r="E425" s="51">
        <v>1235</v>
      </c>
      <c r="F425" s="32">
        <v>1235</v>
      </c>
      <c r="G425" s="9">
        <v>0</v>
      </c>
      <c r="H425" s="9">
        <f t="shared" si="9"/>
        <v>0</v>
      </c>
    </row>
    <row r="426" spans="1:8" ht="17.25" customHeight="1">
      <c r="A426" s="137" t="s">
        <v>99</v>
      </c>
      <c r="B426" s="137"/>
      <c r="C426" s="137"/>
      <c r="D426" s="8" t="s">
        <v>55</v>
      </c>
      <c r="E426" s="51">
        <v>5500</v>
      </c>
      <c r="F426" s="32">
        <v>5892.96</v>
      </c>
      <c r="G426" s="9">
        <v>5892.96</v>
      </c>
      <c r="H426" s="9">
        <f>G426/F426*100</f>
        <v>100</v>
      </c>
    </row>
    <row r="427" spans="1:8" ht="28.5" customHeight="1">
      <c r="A427" s="159" t="s">
        <v>63</v>
      </c>
      <c r="B427" s="160"/>
      <c r="C427" s="160"/>
      <c r="D427" s="22" t="s">
        <v>64</v>
      </c>
      <c r="E427" s="51">
        <v>417</v>
      </c>
      <c r="F427" s="32">
        <v>417</v>
      </c>
      <c r="G427" s="9">
        <v>327.52</v>
      </c>
      <c r="H427" s="9">
        <f t="shared" si="9"/>
        <v>78.54196642685851</v>
      </c>
    </row>
    <row r="428" spans="1:8" ht="38.25" customHeight="1">
      <c r="A428" s="140" t="s">
        <v>184</v>
      </c>
      <c r="B428" s="140"/>
      <c r="C428" s="42" t="s">
        <v>185</v>
      </c>
      <c r="D428" s="92"/>
      <c r="E428" s="30">
        <f>SUM(E429:E449)</f>
        <v>192060</v>
      </c>
      <c r="F428" s="30">
        <f>SUM(F429:F449)</f>
        <v>201900</v>
      </c>
      <c r="G428" s="30">
        <f>SUM(G429:G449)</f>
        <v>79594.63999999998</v>
      </c>
      <c r="H428" s="80">
        <f t="shared" si="9"/>
        <v>39.422803368003954</v>
      </c>
    </row>
    <row r="429" spans="1:8" ht="18" customHeight="1">
      <c r="A429" s="137" t="s">
        <v>28</v>
      </c>
      <c r="B429" s="137"/>
      <c r="C429" s="137"/>
      <c r="D429" s="8" t="s">
        <v>29</v>
      </c>
      <c r="E429" s="32">
        <v>85478</v>
      </c>
      <c r="F429" s="32">
        <v>90475</v>
      </c>
      <c r="G429" s="9">
        <v>35863.42</v>
      </c>
      <c r="H429" s="9">
        <f t="shared" si="9"/>
        <v>39.639038408400104</v>
      </c>
    </row>
    <row r="430" spans="1:8" ht="18" customHeight="1">
      <c r="A430" s="177" t="s">
        <v>30</v>
      </c>
      <c r="B430" s="177"/>
      <c r="C430" s="177"/>
      <c r="D430" s="21" t="s">
        <v>31</v>
      </c>
      <c r="E430" s="32">
        <v>5800</v>
      </c>
      <c r="F430" s="32">
        <v>5800</v>
      </c>
      <c r="G430" s="9">
        <v>4447.24</v>
      </c>
      <c r="H430" s="9">
        <f t="shared" si="9"/>
        <v>76.67655172413794</v>
      </c>
    </row>
    <row r="431" spans="1:8" ht="17.25" customHeight="1">
      <c r="A431" s="137" t="s">
        <v>98</v>
      </c>
      <c r="B431" s="137"/>
      <c r="C431" s="137"/>
      <c r="D431" s="21" t="s">
        <v>33</v>
      </c>
      <c r="E431" s="32">
        <v>14482</v>
      </c>
      <c r="F431" s="32">
        <v>15242</v>
      </c>
      <c r="G431" s="9">
        <v>5569.02</v>
      </c>
      <c r="H431" s="9">
        <f t="shared" si="9"/>
        <v>36.53733105891616</v>
      </c>
    </row>
    <row r="432" spans="1:8" ht="16.5" customHeight="1">
      <c r="A432" s="137" t="s">
        <v>34</v>
      </c>
      <c r="B432" s="137"/>
      <c r="C432" s="137"/>
      <c r="D432" s="21" t="s">
        <v>35</v>
      </c>
      <c r="E432" s="51">
        <v>2200</v>
      </c>
      <c r="F432" s="32">
        <v>2283</v>
      </c>
      <c r="G432" s="9">
        <v>849.58</v>
      </c>
      <c r="H432" s="9">
        <f t="shared" si="9"/>
        <v>37.21331581252738</v>
      </c>
    </row>
    <row r="433" spans="1:8" ht="15.75" customHeight="1">
      <c r="A433" s="131" t="s">
        <v>36</v>
      </c>
      <c r="B433" s="134"/>
      <c r="C433" s="129"/>
      <c r="D433" s="21" t="s">
        <v>37</v>
      </c>
      <c r="E433" s="51">
        <v>6000</v>
      </c>
      <c r="F433" s="32">
        <v>10000</v>
      </c>
      <c r="G433" s="9">
        <v>3600</v>
      </c>
      <c r="H433" s="9">
        <f t="shared" si="9"/>
        <v>36</v>
      </c>
    </row>
    <row r="434" spans="1:8" ht="15.75" customHeight="1">
      <c r="A434" s="137" t="s">
        <v>38</v>
      </c>
      <c r="B434" s="137"/>
      <c r="C434" s="137"/>
      <c r="D434" s="21" t="s">
        <v>39</v>
      </c>
      <c r="E434" s="51">
        <v>8000</v>
      </c>
      <c r="F434" s="32">
        <v>8000</v>
      </c>
      <c r="G434" s="9">
        <v>2113.56</v>
      </c>
      <c r="H434" s="9">
        <f t="shared" si="9"/>
        <v>26.419500000000003</v>
      </c>
    </row>
    <row r="435" spans="1:8" ht="15.75" customHeight="1">
      <c r="A435" s="152" t="s">
        <v>266</v>
      </c>
      <c r="B435" s="153"/>
      <c r="C435" s="154"/>
      <c r="D435" s="22" t="s">
        <v>122</v>
      </c>
      <c r="E435" s="51">
        <v>200</v>
      </c>
      <c r="F435" s="32">
        <v>200</v>
      </c>
      <c r="G435" s="9">
        <v>0</v>
      </c>
      <c r="H435" s="9">
        <f t="shared" si="9"/>
        <v>0</v>
      </c>
    </row>
    <row r="436" spans="1:8" ht="15.75" customHeight="1">
      <c r="A436" s="152" t="s">
        <v>123</v>
      </c>
      <c r="B436" s="153"/>
      <c r="C436" s="154"/>
      <c r="D436" s="22" t="s">
        <v>124</v>
      </c>
      <c r="E436" s="51">
        <v>500</v>
      </c>
      <c r="F436" s="32">
        <v>500</v>
      </c>
      <c r="G436" s="9">
        <v>0</v>
      </c>
      <c r="H436" s="9">
        <f t="shared" si="9"/>
        <v>0</v>
      </c>
    </row>
    <row r="437" spans="1:8" ht="15" customHeight="1">
      <c r="A437" s="137" t="s">
        <v>40</v>
      </c>
      <c r="B437" s="137"/>
      <c r="C437" s="137"/>
      <c r="D437" s="21" t="s">
        <v>41</v>
      </c>
      <c r="E437" s="32">
        <v>29000</v>
      </c>
      <c r="F437" s="32">
        <v>22000</v>
      </c>
      <c r="G437" s="9">
        <v>8778.14</v>
      </c>
      <c r="H437" s="9">
        <f t="shared" si="9"/>
        <v>39.90063636363636</v>
      </c>
    </row>
    <row r="438" spans="1:8" ht="16.5" customHeight="1">
      <c r="A438" s="177" t="s">
        <v>42</v>
      </c>
      <c r="B438" s="177"/>
      <c r="C438" s="177"/>
      <c r="D438" s="21" t="s">
        <v>43</v>
      </c>
      <c r="E438" s="32">
        <v>16000</v>
      </c>
      <c r="F438" s="32">
        <v>16000</v>
      </c>
      <c r="G438" s="9">
        <v>4858.42</v>
      </c>
      <c r="H438" s="9">
        <f t="shared" si="9"/>
        <v>30.365125</v>
      </c>
    </row>
    <row r="439" spans="1:8" ht="16.5" customHeight="1">
      <c r="A439" s="152" t="s">
        <v>106</v>
      </c>
      <c r="B439" s="222"/>
      <c r="C439" s="223"/>
      <c r="D439" s="22" t="s">
        <v>107</v>
      </c>
      <c r="E439" s="32">
        <v>200</v>
      </c>
      <c r="F439" s="32">
        <v>200</v>
      </c>
      <c r="G439" s="9">
        <v>66</v>
      </c>
      <c r="H439" s="9">
        <f t="shared" si="9"/>
        <v>33</v>
      </c>
    </row>
    <row r="440" spans="1:8" ht="18.75" customHeight="1">
      <c r="A440" s="136" t="s">
        <v>12</v>
      </c>
      <c r="B440" s="137"/>
      <c r="C440" s="137"/>
      <c r="D440" s="21" t="s">
        <v>13</v>
      </c>
      <c r="E440" s="32">
        <v>13500</v>
      </c>
      <c r="F440" s="32">
        <v>20500</v>
      </c>
      <c r="G440" s="9">
        <v>8146.16</v>
      </c>
      <c r="H440" s="9">
        <f t="shared" si="9"/>
        <v>39.73736585365854</v>
      </c>
    </row>
    <row r="441" spans="1:8" ht="18.75" customHeight="1">
      <c r="A441" s="136" t="s">
        <v>272</v>
      </c>
      <c r="B441" s="137"/>
      <c r="C441" s="137"/>
      <c r="D441" s="21" t="s">
        <v>45</v>
      </c>
      <c r="E441" s="32">
        <v>200</v>
      </c>
      <c r="F441" s="32">
        <v>200</v>
      </c>
      <c r="G441" s="9">
        <v>168</v>
      </c>
      <c r="H441" s="9">
        <f t="shared" si="9"/>
        <v>84</v>
      </c>
    </row>
    <row r="442" spans="1:8" ht="20.25" customHeight="1">
      <c r="A442" s="143" t="s">
        <v>46</v>
      </c>
      <c r="B442" s="229"/>
      <c r="C442" s="230"/>
      <c r="D442" s="21" t="s">
        <v>47</v>
      </c>
      <c r="E442" s="32">
        <v>700</v>
      </c>
      <c r="F442" s="32">
        <v>700</v>
      </c>
      <c r="G442" s="9">
        <v>382.84</v>
      </c>
      <c r="H442" s="9">
        <f t="shared" si="9"/>
        <v>54.69142857142857</v>
      </c>
    </row>
    <row r="443" spans="1:8" ht="21.75" customHeight="1">
      <c r="A443" s="159" t="s">
        <v>48</v>
      </c>
      <c r="B443" s="160"/>
      <c r="C443" s="160"/>
      <c r="D443" s="22" t="s">
        <v>49</v>
      </c>
      <c r="E443" s="32">
        <v>1800</v>
      </c>
      <c r="F443" s="32">
        <v>1800</v>
      </c>
      <c r="G443" s="9">
        <v>707.28</v>
      </c>
      <c r="H443" s="9">
        <f t="shared" si="9"/>
        <v>39.29333333333333</v>
      </c>
    </row>
    <row r="444" spans="1:8" ht="17.25" customHeight="1">
      <c r="A444" s="137" t="s">
        <v>50</v>
      </c>
      <c r="B444" s="137"/>
      <c r="C444" s="137"/>
      <c r="D444" s="8" t="s">
        <v>51</v>
      </c>
      <c r="E444" s="32">
        <v>1000</v>
      </c>
      <c r="F444" s="32">
        <v>1000</v>
      </c>
      <c r="G444" s="9">
        <v>919.83</v>
      </c>
      <c r="H444" s="9">
        <f t="shared" si="9"/>
        <v>91.983</v>
      </c>
    </row>
    <row r="445" spans="1:8" ht="15" customHeight="1">
      <c r="A445" s="131" t="s">
        <v>52</v>
      </c>
      <c r="B445" s="134"/>
      <c r="C445" s="129"/>
      <c r="D445" s="21" t="s">
        <v>53</v>
      </c>
      <c r="E445" s="32">
        <v>2000</v>
      </c>
      <c r="F445" s="32">
        <v>2000</v>
      </c>
      <c r="G445" s="9">
        <v>305.4</v>
      </c>
      <c r="H445" s="9">
        <f t="shared" si="9"/>
        <v>15.27</v>
      </c>
    </row>
    <row r="446" spans="1:8" ht="17.25" customHeight="1">
      <c r="A446" s="136" t="s">
        <v>54</v>
      </c>
      <c r="B446" s="137"/>
      <c r="C446" s="137"/>
      <c r="D446" s="21" t="s">
        <v>55</v>
      </c>
      <c r="E446" s="32">
        <v>2500</v>
      </c>
      <c r="F446" s="32">
        <v>2500</v>
      </c>
      <c r="G446" s="9">
        <v>1900</v>
      </c>
      <c r="H446" s="9">
        <f t="shared" si="9"/>
        <v>76</v>
      </c>
    </row>
    <row r="447" spans="1:8" ht="17.25" customHeight="1">
      <c r="A447" s="131" t="s">
        <v>261</v>
      </c>
      <c r="B447" s="231"/>
      <c r="C447" s="232"/>
      <c r="D447" s="21" t="s">
        <v>60</v>
      </c>
      <c r="E447" s="32">
        <v>500</v>
      </c>
      <c r="F447" s="32">
        <v>500</v>
      </c>
      <c r="G447" s="9">
        <v>411.65</v>
      </c>
      <c r="H447" s="9">
        <f t="shared" si="9"/>
        <v>82.33</v>
      </c>
    </row>
    <row r="448" spans="1:8" ht="29.25" customHeight="1">
      <c r="A448" s="142" t="s">
        <v>63</v>
      </c>
      <c r="B448" s="142"/>
      <c r="C448" s="142"/>
      <c r="D448" s="21" t="s">
        <v>64</v>
      </c>
      <c r="E448" s="32">
        <v>1000</v>
      </c>
      <c r="F448" s="32">
        <v>1000</v>
      </c>
      <c r="G448" s="9">
        <v>0</v>
      </c>
      <c r="H448" s="9">
        <f t="shared" si="9"/>
        <v>0</v>
      </c>
    </row>
    <row r="449" spans="1:8" ht="18.75" customHeight="1">
      <c r="A449" s="142" t="s">
        <v>65</v>
      </c>
      <c r="B449" s="142"/>
      <c r="C449" s="142"/>
      <c r="D449" s="21" t="s">
        <v>66</v>
      </c>
      <c r="E449" s="32">
        <v>1000</v>
      </c>
      <c r="F449" s="63">
        <v>1000</v>
      </c>
      <c r="G449" s="9">
        <v>508.1</v>
      </c>
      <c r="H449" s="9">
        <f t="shared" si="9"/>
        <v>50.81</v>
      </c>
    </row>
    <row r="450" spans="1:8" ht="18.75" customHeight="1">
      <c r="A450" s="140" t="s">
        <v>296</v>
      </c>
      <c r="B450" s="140"/>
      <c r="C450" s="42" t="s">
        <v>185</v>
      </c>
      <c r="D450" s="21"/>
      <c r="E450" s="46"/>
      <c r="F450" s="46">
        <f>F451</f>
        <v>3600</v>
      </c>
      <c r="G450" s="46">
        <f>G451</f>
        <v>3600</v>
      </c>
      <c r="H450" s="70">
        <f t="shared" si="9"/>
        <v>100</v>
      </c>
    </row>
    <row r="451" spans="1:8" ht="30" customHeight="1">
      <c r="A451" s="143" t="s">
        <v>297</v>
      </c>
      <c r="B451" s="146"/>
      <c r="C451" s="147"/>
      <c r="D451" s="21" t="s">
        <v>177</v>
      </c>
      <c r="E451" s="32"/>
      <c r="F451" s="63">
        <v>3600</v>
      </c>
      <c r="G451" s="9">
        <v>3600</v>
      </c>
      <c r="H451" s="9">
        <f t="shared" si="9"/>
        <v>100</v>
      </c>
    </row>
    <row r="452" spans="1:8" ht="40.5" customHeight="1">
      <c r="A452" s="93" t="s">
        <v>191</v>
      </c>
      <c r="B452" s="87" t="s">
        <v>192</v>
      </c>
      <c r="C452" s="97"/>
      <c r="D452" s="88"/>
      <c r="E452" s="81">
        <f>E453+E469+E477+E507</f>
        <v>1778097</v>
      </c>
      <c r="F452" s="81">
        <f>F453+F469+F477+F507</f>
        <v>1859294</v>
      </c>
      <c r="G452" s="81">
        <f>G453+G469+G477+G507</f>
        <v>790688.2600000001</v>
      </c>
      <c r="H452" s="86">
        <f t="shared" si="9"/>
        <v>42.526263194524375</v>
      </c>
    </row>
    <row r="453" spans="1:8" ht="24" customHeight="1">
      <c r="A453" s="181" t="s">
        <v>274</v>
      </c>
      <c r="B453" s="178"/>
      <c r="C453" s="10" t="s">
        <v>193</v>
      </c>
      <c r="D453" s="15"/>
      <c r="E453" s="30">
        <f>SUM(E454:E468)</f>
        <v>91608</v>
      </c>
      <c r="F453" s="30">
        <f>SUM(F454:F468)</f>
        <v>91608</v>
      </c>
      <c r="G453" s="30">
        <f>SUM(G454:G468)</f>
        <v>49811.090000000004</v>
      </c>
      <c r="H453" s="70">
        <f t="shared" si="9"/>
        <v>54.374170378132916</v>
      </c>
    </row>
    <row r="454" spans="1:8" ht="15" customHeight="1">
      <c r="A454" s="137" t="s">
        <v>28</v>
      </c>
      <c r="B454" s="137"/>
      <c r="C454" s="137"/>
      <c r="D454" s="8" t="s">
        <v>29</v>
      </c>
      <c r="E454" s="51">
        <v>45161</v>
      </c>
      <c r="F454" s="32">
        <v>45244.17</v>
      </c>
      <c r="G454" s="9">
        <v>22250.4</v>
      </c>
      <c r="H454" s="9">
        <f t="shared" si="9"/>
        <v>49.178490842024516</v>
      </c>
    </row>
    <row r="455" spans="1:8" ht="16.5" customHeight="1">
      <c r="A455" s="137" t="s">
        <v>30</v>
      </c>
      <c r="B455" s="137"/>
      <c r="C455" s="137"/>
      <c r="D455" s="8" t="s">
        <v>31</v>
      </c>
      <c r="E455" s="51">
        <v>3392</v>
      </c>
      <c r="F455" s="32">
        <v>3308.83</v>
      </c>
      <c r="G455" s="9">
        <v>3308.83</v>
      </c>
      <c r="H455" s="9">
        <f t="shared" si="9"/>
        <v>100</v>
      </c>
    </row>
    <row r="456" spans="1:8" ht="15.75" customHeight="1">
      <c r="A456" s="137" t="s">
        <v>98</v>
      </c>
      <c r="B456" s="137"/>
      <c r="C456" s="137"/>
      <c r="D456" s="8" t="s">
        <v>33</v>
      </c>
      <c r="E456" s="51">
        <v>8027</v>
      </c>
      <c r="F456" s="32">
        <v>8027</v>
      </c>
      <c r="G456" s="9">
        <v>4416.26</v>
      </c>
      <c r="H456" s="9">
        <f t="shared" si="9"/>
        <v>55.01756571570948</v>
      </c>
    </row>
    <row r="457" spans="1:8" ht="15.75" customHeight="1">
      <c r="A457" s="137" t="s">
        <v>34</v>
      </c>
      <c r="B457" s="137"/>
      <c r="C457" s="137"/>
      <c r="D457" s="8" t="s">
        <v>35</v>
      </c>
      <c r="E457" s="31">
        <v>1274</v>
      </c>
      <c r="F457" s="32">
        <v>1274</v>
      </c>
      <c r="G457" s="9">
        <v>700.75</v>
      </c>
      <c r="H457" s="9">
        <f t="shared" si="9"/>
        <v>55.00392464678179</v>
      </c>
    </row>
    <row r="458" spans="1:8" ht="15" customHeight="1">
      <c r="A458" s="177" t="s">
        <v>36</v>
      </c>
      <c r="B458" s="182"/>
      <c r="C458" s="182"/>
      <c r="D458" s="21" t="s">
        <v>37</v>
      </c>
      <c r="E458" s="31">
        <v>3434</v>
      </c>
      <c r="F458" s="32">
        <v>3434</v>
      </c>
      <c r="G458" s="9">
        <v>3218.5</v>
      </c>
      <c r="H458" s="9">
        <f t="shared" si="9"/>
        <v>93.72451951077461</v>
      </c>
    </row>
    <row r="459" spans="1:8" ht="15" customHeight="1">
      <c r="A459" s="177" t="s">
        <v>38</v>
      </c>
      <c r="B459" s="177"/>
      <c r="C459" s="177"/>
      <c r="D459" s="21" t="s">
        <v>39</v>
      </c>
      <c r="E459" s="31">
        <v>5046</v>
      </c>
      <c r="F459" s="32">
        <v>5046</v>
      </c>
      <c r="G459" s="9">
        <v>37.83</v>
      </c>
      <c r="H459" s="9">
        <f t="shared" si="9"/>
        <v>0.7497027348394768</v>
      </c>
    </row>
    <row r="460" spans="1:8" ht="15.75" customHeight="1">
      <c r="A460" s="137" t="s">
        <v>106</v>
      </c>
      <c r="B460" s="137"/>
      <c r="C460" s="137"/>
      <c r="D460" s="8" t="s">
        <v>107</v>
      </c>
      <c r="E460" s="31">
        <v>17391</v>
      </c>
      <c r="F460" s="32">
        <v>17391</v>
      </c>
      <c r="G460" s="9">
        <v>13098</v>
      </c>
      <c r="H460" s="9">
        <f t="shared" si="9"/>
        <v>75.31481800931516</v>
      </c>
    </row>
    <row r="461" spans="1:8" ht="15" customHeight="1">
      <c r="A461" s="136" t="s">
        <v>12</v>
      </c>
      <c r="B461" s="137"/>
      <c r="C461" s="137"/>
      <c r="D461" s="21" t="s">
        <v>13</v>
      </c>
      <c r="E461" s="51">
        <v>1023</v>
      </c>
      <c r="F461" s="32">
        <v>723</v>
      </c>
      <c r="G461" s="9">
        <v>3</v>
      </c>
      <c r="H461" s="9">
        <f t="shared" si="9"/>
        <v>0.4149377593360996</v>
      </c>
    </row>
    <row r="462" spans="1:8" ht="18" customHeight="1">
      <c r="A462" s="159" t="s">
        <v>48</v>
      </c>
      <c r="B462" s="160"/>
      <c r="C462" s="160"/>
      <c r="D462" s="22" t="s">
        <v>49</v>
      </c>
      <c r="E462" s="51">
        <v>2557</v>
      </c>
      <c r="F462" s="32">
        <v>2557</v>
      </c>
      <c r="G462" s="9">
        <v>900.1</v>
      </c>
      <c r="H462" s="9">
        <f t="shared" si="9"/>
        <v>35.201407899882675</v>
      </c>
    </row>
    <row r="463" spans="1:8" ht="18.75" customHeight="1">
      <c r="A463" s="136" t="s">
        <v>50</v>
      </c>
      <c r="B463" s="137"/>
      <c r="C463" s="137"/>
      <c r="D463" s="21" t="s">
        <v>51</v>
      </c>
      <c r="E463" s="51">
        <v>511</v>
      </c>
      <c r="F463" s="32">
        <v>386.08</v>
      </c>
      <c r="G463" s="9">
        <v>46.7</v>
      </c>
      <c r="H463" s="9">
        <f t="shared" si="9"/>
        <v>12.095938665561542</v>
      </c>
    </row>
    <row r="464" spans="1:8" ht="15" customHeight="1">
      <c r="A464" s="131" t="s">
        <v>52</v>
      </c>
      <c r="B464" s="134"/>
      <c r="C464" s="129"/>
      <c r="D464" s="21" t="s">
        <v>53</v>
      </c>
      <c r="E464" s="32">
        <v>1023</v>
      </c>
      <c r="F464" s="32">
        <v>1023</v>
      </c>
      <c r="G464" s="9">
        <v>0</v>
      </c>
      <c r="H464" s="9">
        <f>G464/F464*100</f>
        <v>0</v>
      </c>
    </row>
    <row r="465" spans="1:8" ht="18.75" customHeight="1">
      <c r="A465" s="136" t="s">
        <v>54</v>
      </c>
      <c r="B465" s="137"/>
      <c r="C465" s="137"/>
      <c r="D465" s="21" t="s">
        <v>55</v>
      </c>
      <c r="E465" s="51">
        <v>1235</v>
      </c>
      <c r="F465" s="32">
        <v>1359.92</v>
      </c>
      <c r="G465" s="9">
        <v>1359.92</v>
      </c>
      <c r="H465" s="9">
        <f>G465/F465*100</f>
        <v>100</v>
      </c>
    </row>
    <row r="466" spans="1:8" ht="18.75" customHeight="1">
      <c r="A466" s="131" t="s">
        <v>61</v>
      </c>
      <c r="B466" s="132"/>
      <c r="C466" s="133"/>
      <c r="D466" s="21" t="s">
        <v>62</v>
      </c>
      <c r="E466" s="51"/>
      <c r="F466" s="32">
        <v>300</v>
      </c>
      <c r="G466" s="9">
        <v>300</v>
      </c>
      <c r="H466" s="9">
        <f>G466/F466*100</f>
        <v>100</v>
      </c>
    </row>
    <row r="467" spans="1:8" ht="28.5" customHeight="1">
      <c r="A467" s="142" t="s">
        <v>63</v>
      </c>
      <c r="B467" s="142"/>
      <c r="C467" s="142"/>
      <c r="D467" s="21" t="s">
        <v>64</v>
      </c>
      <c r="E467" s="51">
        <v>1023</v>
      </c>
      <c r="F467" s="32">
        <v>1023</v>
      </c>
      <c r="G467" s="9">
        <v>170.8</v>
      </c>
      <c r="H467" s="9">
        <f t="shared" si="9"/>
        <v>16.695992179863147</v>
      </c>
    </row>
    <row r="468" spans="1:8" ht="20.25" customHeight="1">
      <c r="A468" s="141" t="s">
        <v>65</v>
      </c>
      <c r="B468" s="141"/>
      <c r="C468" s="141"/>
      <c r="D468" s="21" t="s">
        <v>66</v>
      </c>
      <c r="E468" s="51">
        <v>511</v>
      </c>
      <c r="F468" s="32">
        <v>511</v>
      </c>
      <c r="G468" s="9">
        <v>0</v>
      </c>
      <c r="H468" s="9">
        <f t="shared" si="9"/>
        <v>0</v>
      </c>
    </row>
    <row r="469" spans="1:8" ht="31.5" customHeight="1">
      <c r="A469" s="178" t="s">
        <v>195</v>
      </c>
      <c r="B469" s="178"/>
      <c r="C469" s="10" t="s">
        <v>196</v>
      </c>
      <c r="D469" s="8"/>
      <c r="E469" s="30">
        <f>SUM(E470:E476)</f>
        <v>20000</v>
      </c>
      <c r="F469" s="30">
        <f>SUM(F470:F476)</f>
        <v>20000</v>
      </c>
      <c r="G469" s="30">
        <f>SUM(G470:G476)</f>
        <v>2972.21</v>
      </c>
      <c r="H469" s="70">
        <f t="shared" si="9"/>
        <v>14.86105</v>
      </c>
    </row>
    <row r="470" spans="1:8" ht="17.25" customHeight="1">
      <c r="A470" s="137" t="s">
        <v>28</v>
      </c>
      <c r="B470" s="137"/>
      <c r="C470" s="137"/>
      <c r="D470" s="8" t="s">
        <v>29</v>
      </c>
      <c r="E470" s="51">
        <v>8640</v>
      </c>
      <c r="F470" s="32">
        <v>8640</v>
      </c>
      <c r="G470" s="9">
        <v>0</v>
      </c>
      <c r="H470" s="9">
        <f t="shared" si="9"/>
        <v>0</v>
      </c>
    </row>
    <row r="471" spans="1:8" ht="16.5" customHeight="1">
      <c r="A471" s="137" t="s">
        <v>98</v>
      </c>
      <c r="B471" s="137"/>
      <c r="C471" s="137"/>
      <c r="D471" s="8" t="s">
        <v>33</v>
      </c>
      <c r="E471" s="51">
        <v>1334</v>
      </c>
      <c r="F471" s="32">
        <v>1334</v>
      </c>
      <c r="G471" s="9">
        <v>0</v>
      </c>
      <c r="H471" s="9">
        <f t="shared" si="9"/>
        <v>0</v>
      </c>
    </row>
    <row r="472" spans="1:8" ht="17.25" customHeight="1">
      <c r="A472" s="137" t="s">
        <v>34</v>
      </c>
      <c r="B472" s="137"/>
      <c r="C472" s="137"/>
      <c r="D472" s="8" t="s">
        <v>35</v>
      </c>
      <c r="E472" s="51">
        <v>212</v>
      </c>
      <c r="F472" s="32">
        <v>212</v>
      </c>
      <c r="G472" s="9">
        <v>0</v>
      </c>
      <c r="H472" s="9">
        <f t="shared" si="9"/>
        <v>0</v>
      </c>
    </row>
    <row r="473" spans="1:8" ht="15" customHeight="1">
      <c r="A473" s="177" t="s">
        <v>36</v>
      </c>
      <c r="B473" s="182"/>
      <c r="C473" s="182"/>
      <c r="D473" s="21" t="s">
        <v>37</v>
      </c>
      <c r="E473" s="31">
        <v>6000</v>
      </c>
      <c r="F473" s="32">
        <v>6000</v>
      </c>
      <c r="G473" s="9">
        <v>1050</v>
      </c>
      <c r="H473" s="9">
        <f>G473/F473*100</f>
        <v>17.5</v>
      </c>
    </row>
    <row r="474" spans="1:8" ht="18.75" customHeight="1">
      <c r="A474" s="137" t="s">
        <v>38</v>
      </c>
      <c r="B474" s="137"/>
      <c r="C474" s="137"/>
      <c r="D474" s="8" t="s">
        <v>39</v>
      </c>
      <c r="E474" s="51">
        <v>1814</v>
      </c>
      <c r="F474" s="31">
        <v>1814</v>
      </c>
      <c r="G474" s="9">
        <v>0</v>
      </c>
      <c r="H474" s="9">
        <f t="shared" si="9"/>
        <v>0</v>
      </c>
    </row>
    <row r="475" spans="1:8" ht="18" customHeight="1">
      <c r="A475" s="137" t="s">
        <v>12</v>
      </c>
      <c r="B475" s="137"/>
      <c r="C475" s="137"/>
      <c r="D475" s="8" t="s">
        <v>13</v>
      </c>
      <c r="E475" s="51">
        <v>2000</v>
      </c>
      <c r="F475" s="31">
        <v>1220</v>
      </c>
      <c r="G475" s="9">
        <v>1142.21</v>
      </c>
      <c r="H475" s="9">
        <f t="shared" si="9"/>
        <v>93.62377049180328</v>
      </c>
    </row>
    <row r="476" spans="1:8" ht="18" customHeight="1">
      <c r="A476" s="131" t="s">
        <v>61</v>
      </c>
      <c r="B476" s="134"/>
      <c r="C476" s="129"/>
      <c r="D476" s="21" t="s">
        <v>62</v>
      </c>
      <c r="E476" s="51"/>
      <c r="F476" s="31">
        <v>780</v>
      </c>
      <c r="G476" s="9">
        <v>780</v>
      </c>
      <c r="H476" s="9">
        <f t="shared" si="9"/>
        <v>100</v>
      </c>
    </row>
    <row r="477" spans="1:8" ht="19.5" customHeight="1">
      <c r="A477" s="135" t="s">
        <v>197</v>
      </c>
      <c r="B477" s="135"/>
      <c r="C477" s="10" t="s">
        <v>198</v>
      </c>
      <c r="D477" s="8"/>
      <c r="E477" s="30">
        <f>SUM(E478:E506)</f>
        <v>1666489</v>
      </c>
      <c r="F477" s="30">
        <f>SUM(F478:F506)</f>
        <v>1742397</v>
      </c>
      <c r="G477" s="30">
        <f>SUM(G478:G506)</f>
        <v>732616.28</v>
      </c>
      <c r="H477" s="70">
        <f>G477/F477*100</f>
        <v>42.0464612829338</v>
      </c>
    </row>
    <row r="478" spans="1:8" ht="15.75" customHeight="1">
      <c r="A478" s="137" t="s">
        <v>28</v>
      </c>
      <c r="B478" s="137"/>
      <c r="C478" s="137"/>
      <c r="D478" s="21" t="s">
        <v>29</v>
      </c>
      <c r="E478" s="32">
        <v>1177236</v>
      </c>
      <c r="F478" s="32">
        <v>1191285</v>
      </c>
      <c r="G478" s="9">
        <v>498539.41</v>
      </c>
      <c r="H478" s="9">
        <f t="shared" si="9"/>
        <v>41.848878312074774</v>
      </c>
    </row>
    <row r="479" spans="1:8" ht="14.25" customHeight="1">
      <c r="A479" s="137" t="s">
        <v>28</v>
      </c>
      <c r="B479" s="137"/>
      <c r="C479" s="137"/>
      <c r="D479" s="21" t="s">
        <v>199</v>
      </c>
      <c r="E479" s="32"/>
      <c r="F479" s="32">
        <v>35611.32</v>
      </c>
      <c r="G479" s="9">
        <v>0</v>
      </c>
      <c r="H479" s="9">
        <f t="shared" si="9"/>
        <v>0</v>
      </c>
    </row>
    <row r="480" spans="1:8" ht="15" customHeight="1">
      <c r="A480" s="137" t="s">
        <v>28</v>
      </c>
      <c r="B480" s="137"/>
      <c r="C480" s="137"/>
      <c r="D480" s="21" t="s">
        <v>200</v>
      </c>
      <c r="E480" s="32"/>
      <c r="F480" s="32">
        <v>404</v>
      </c>
      <c r="G480" s="9">
        <v>0</v>
      </c>
      <c r="H480" s="9">
        <f t="shared" si="9"/>
        <v>0</v>
      </c>
    </row>
    <row r="481" spans="1:8" ht="14.25" customHeight="1">
      <c r="A481" s="177" t="s">
        <v>30</v>
      </c>
      <c r="B481" s="177"/>
      <c r="C481" s="177"/>
      <c r="D481" s="21" t="s">
        <v>31</v>
      </c>
      <c r="E481" s="32">
        <v>80000</v>
      </c>
      <c r="F481" s="32">
        <v>80000</v>
      </c>
      <c r="G481" s="9">
        <v>74151.99</v>
      </c>
      <c r="H481" s="9">
        <f t="shared" si="9"/>
        <v>92.6899875</v>
      </c>
    </row>
    <row r="482" spans="1:8" ht="14.25" customHeight="1">
      <c r="A482" s="136" t="s">
        <v>32</v>
      </c>
      <c r="B482" s="137"/>
      <c r="C482" s="137"/>
      <c r="D482" s="8" t="s">
        <v>33</v>
      </c>
      <c r="E482" s="32">
        <v>183640</v>
      </c>
      <c r="F482" s="32">
        <v>185819</v>
      </c>
      <c r="G482" s="9">
        <v>77504.01</v>
      </c>
      <c r="H482" s="9">
        <f t="shared" si="9"/>
        <v>41.709410770696216</v>
      </c>
    </row>
    <row r="483" spans="1:8" ht="14.25" customHeight="1">
      <c r="A483" s="136" t="s">
        <v>32</v>
      </c>
      <c r="B483" s="137"/>
      <c r="C483" s="137"/>
      <c r="D483" s="21" t="s">
        <v>201</v>
      </c>
      <c r="E483" s="32"/>
      <c r="F483" s="32">
        <v>7126.23</v>
      </c>
      <c r="G483" s="9">
        <v>0</v>
      </c>
      <c r="H483" s="9">
        <f t="shared" si="9"/>
        <v>0</v>
      </c>
    </row>
    <row r="484" spans="1:8" ht="14.25" customHeight="1">
      <c r="A484" s="137" t="s">
        <v>34</v>
      </c>
      <c r="B484" s="137"/>
      <c r="C484" s="137"/>
      <c r="D484" s="8" t="s">
        <v>35</v>
      </c>
      <c r="E484" s="32">
        <v>29796</v>
      </c>
      <c r="F484" s="32">
        <v>30150</v>
      </c>
      <c r="G484" s="9">
        <v>12396.42</v>
      </c>
      <c r="H484" s="9">
        <f t="shared" si="9"/>
        <v>41.11582089552239</v>
      </c>
    </row>
    <row r="485" spans="1:8" ht="14.25" customHeight="1">
      <c r="A485" s="137" t="s">
        <v>34</v>
      </c>
      <c r="B485" s="137"/>
      <c r="C485" s="137"/>
      <c r="D485" s="21" t="s">
        <v>203</v>
      </c>
      <c r="E485" s="32"/>
      <c r="F485" s="32">
        <v>1156.23</v>
      </c>
      <c r="G485" s="9">
        <v>0</v>
      </c>
      <c r="H485" s="9">
        <f t="shared" si="9"/>
        <v>0</v>
      </c>
    </row>
    <row r="486" spans="1:8" ht="15" customHeight="1">
      <c r="A486" s="136" t="s">
        <v>36</v>
      </c>
      <c r="B486" s="137"/>
      <c r="C486" s="137"/>
      <c r="D486" s="21" t="s">
        <v>205</v>
      </c>
      <c r="E486" s="32"/>
      <c r="F486" s="32">
        <v>11178.22</v>
      </c>
      <c r="G486" s="9">
        <v>0</v>
      </c>
      <c r="H486" s="9">
        <f t="shared" si="9"/>
        <v>0</v>
      </c>
    </row>
    <row r="487" spans="1:8" ht="14.25" customHeight="1">
      <c r="A487" s="137" t="s">
        <v>38</v>
      </c>
      <c r="B487" s="137"/>
      <c r="C487" s="137"/>
      <c r="D487" s="8" t="s">
        <v>39</v>
      </c>
      <c r="E487" s="32">
        <v>29503</v>
      </c>
      <c r="F487" s="32">
        <v>28009</v>
      </c>
      <c r="G487" s="9">
        <v>8551.09</v>
      </c>
      <c r="H487" s="9">
        <f t="shared" si="9"/>
        <v>30.52979399478739</v>
      </c>
    </row>
    <row r="488" spans="1:8" ht="15" customHeight="1">
      <c r="A488" s="137" t="s">
        <v>38</v>
      </c>
      <c r="B488" s="137"/>
      <c r="C488" s="137"/>
      <c r="D488" s="21" t="s">
        <v>144</v>
      </c>
      <c r="E488" s="32"/>
      <c r="F488" s="32">
        <v>1494</v>
      </c>
      <c r="G488" s="9">
        <v>252.42</v>
      </c>
      <c r="H488" s="9">
        <f t="shared" si="9"/>
        <v>16.895582329317268</v>
      </c>
    </row>
    <row r="489" spans="1:8" ht="15" customHeight="1">
      <c r="A489" s="136" t="s">
        <v>40</v>
      </c>
      <c r="B489" s="137"/>
      <c r="C489" s="137"/>
      <c r="D489" s="8" t="s">
        <v>41</v>
      </c>
      <c r="E489" s="32">
        <v>32004</v>
      </c>
      <c r="F489" s="74">
        <v>32004</v>
      </c>
      <c r="G489" s="9">
        <v>15134.36</v>
      </c>
      <c r="H489" s="9">
        <f>G489/F489*100</f>
        <v>47.28896387951506</v>
      </c>
    </row>
    <row r="490" spans="1:8" ht="16.5" customHeight="1">
      <c r="A490" s="137" t="s">
        <v>42</v>
      </c>
      <c r="B490" s="137"/>
      <c r="C490" s="137"/>
      <c r="D490" s="8" t="s">
        <v>43</v>
      </c>
      <c r="E490" s="32">
        <v>6803</v>
      </c>
      <c r="F490" s="32">
        <v>6803</v>
      </c>
      <c r="G490" s="9">
        <v>2658.61</v>
      </c>
      <c r="H490" s="9">
        <f t="shared" si="9"/>
        <v>39.07996472144642</v>
      </c>
    </row>
    <row r="491" spans="1:8" ht="15" customHeight="1">
      <c r="A491" s="136" t="s">
        <v>106</v>
      </c>
      <c r="B491" s="137"/>
      <c r="C491" s="137"/>
      <c r="D491" s="21" t="s">
        <v>107</v>
      </c>
      <c r="E491" s="32">
        <v>4000</v>
      </c>
      <c r="F491" s="32">
        <v>4000</v>
      </c>
      <c r="G491" s="9">
        <v>175</v>
      </c>
      <c r="H491" s="9">
        <f t="shared" si="9"/>
        <v>4.375</v>
      </c>
    </row>
    <row r="492" spans="1:8" ht="14.25" customHeight="1">
      <c r="A492" s="136" t="s">
        <v>12</v>
      </c>
      <c r="B492" s="137"/>
      <c r="C492" s="137"/>
      <c r="D492" s="8" t="s">
        <v>13</v>
      </c>
      <c r="E492" s="32">
        <v>11731</v>
      </c>
      <c r="F492" s="32">
        <v>11731</v>
      </c>
      <c r="G492" s="9">
        <v>3449.06</v>
      </c>
      <c r="H492" s="9">
        <f t="shared" si="9"/>
        <v>29.401244565680674</v>
      </c>
    </row>
    <row r="493" spans="1:8" ht="15" customHeight="1">
      <c r="A493" s="136" t="s">
        <v>12</v>
      </c>
      <c r="B493" s="137"/>
      <c r="C493" s="137"/>
      <c r="D493" s="21" t="s">
        <v>206</v>
      </c>
      <c r="E493" s="32"/>
      <c r="F493" s="32">
        <v>3850</v>
      </c>
      <c r="G493" s="9">
        <v>0</v>
      </c>
      <c r="H493" s="9">
        <f t="shared" si="9"/>
        <v>0</v>
      </c>
    </row>
    <row r="494" spans="1:8" ht="20.25" customHeight="1">
      <c r="A494" s="159" t="s">
        <v>46</v>
      </c>
      <c r="B494" s="160"/>
      <c r="C494" s="160"/>
      <c r="D494" s="22" t="s">
        <v>47</v>
      </c>
      <c r="E494" s="32">
        <v>1023</v>
      </c>
      <c r="F494" s="32">
        <v>1023</v>
      </c>
      <c r="G494" s="9">
        <v>662.57</v>
      </c>
      <c r="H494" s="9">
        <f t="shared" si="9"/>
        <v>64.76735092864125</v>
      </c>
    </row>
    <row r="495" spans="1:8" ht="19.5" customHeight="1">
      <c r="A495" s="159" t="s">
        <v>48</v>
      </c>
      <c r="B495" s="160"/>
      <c r="C495" s="160"/>
      <c r="D495" s="22" t="s">
        <v>49</v>
      </c>
      <c r="E495" s="32">
        <v>12284</v>
      </c>
      <c r="F495" s="32">
        <v>12284</v>
      </c>
      <c r="G495" s="9">
        <v>3094.16</v>
      </c>
      <c r="H495" s="9">
        <f t="shared" si="9"/>
        <v>25.188537935525883</v>
      </c>
    </row>
    <row r="496" spans="1:8" ht="26.25" customHeight="1">
      <c r="A496" s="159" t="s">
        <v>275</v>
      </c>
      <c r="B496" s="159"/>
      <c r="C496" s="159"/>
      <c r="D496" s="22" t="s">
        <v>207</v>
      </c>
      <c r="E496" s="32">
        <v>3683</v>
      </c>
      <c r="F496" s="32">
        <v>3683</v>
      </c>
      <c r="G496" s="9">
        <v>1361.58</v>
      </c>
      <c r="H496" s="9">
        <f t="shared" si="9"/>
        <v>36.96931849036112</v>
      </c>
    </row>
    <row r="497" spans="1:8" ht="15.75" customHeight="1">
      <c r="A497" s="137" t="s">
        <v>50</v>
      </c>
      <c r="B497" s="137"/>
      <c r="C497" s="137"/>
      <c r="D497" s="8" t="s">
        <v>51</v>
      </c>
      <c r="E497" s="32">
        <v>3622</v>
      </c>
      <c r="F497" s="32">
        <v>3622</v>
      </c>
      <c r="G497" s="9">
        <v>475.7</v>
      </c>
      <c r="H497" s="9">
        <f t="shared" si="9"/>
        <v>13.133627829928216</v>
      </c>
    </row>
    <row r="498" spans="1:8" ht="16.5" customHeight="1">
      <c r="A498" s="136" t="s">
        <v>52</v>
      </c>
      <c r="B498" s="137"/>
      <c r="C498" s="137"/>
      <c r="D498" s="8" t="s">
        <v>53</v>
      </c>
      <c r="E498" s="32">
        <v>5000</v>
      </c>
      <c r="F498" s="32">
        <v>5000</v>
      </c>
      <c r="G498" s="9">
        <v>1089</v>
      </c>
      <c r="H498" s="9">
        <f t="shared" si="9"/>
        <v>21.78</v>
      </c>
    </row>
    <row r="499" spans="1:8" ht="14.25" customHeight="1">
      <c r="A499" s="136" t="s">
        <v>54</v>
      </c>
      <c r="B499" s="137"/>
      <c r="C499" s="137"/>
      <c r="D499" s="8" t="s">
        <v>55</v>
      </c>
      <c r="E499" s="32">
        <v>39505</v>
      </c>
      <c r="F499" s="32">
        <v>39505</v>
      </c>
      <c r="G499" s="9">
        <v>29629</v>
      </c>
      <c r="H499" s="9">
        <f t="shared" si="9"/>
        <v>75.00063283128718</v>
      </c>
    </row>
    <row r="500" spans="1:8" ht="15.75" customHeight="1">
      <c r="A500" s="137" t="s">
        <v>56</v>
      </c>
      <c r="B500" s="137"/>
      <c r="C500" s="137"/>
      <c r="D500" s="8" t="s">
        <v>57</v>
      </c>
      <c r="E500" s="32">
        <v>5115</v>
      </c>
      <c r="F500" s="32">
        <v>5115</v>
      </c>
      <c r="G500" s="9">
        <v>2415</v>
      </c>
      <c r="H500" s="9">
        <f t="shared" si="9"/>
        <v>47.214076246334315</v>
      </c>
    </row>
    <row r="501" spans="1:8" ht="15.75" customHeight="1">
      <c r="A501" s="136" t="s">
        <v>276</v>
      </c>
      <c r="B501" s="137"/>
      <c r="C501" s="137"/>
      <c r="D501" s="8" t="s">
        <v>110</v>
      </c>
      <c r="E501" s="32">
        <v>544</v>
      </c>
      <c r="F501" s="32">
        <v>544</v>
      </c>
      <c r="G501" s="9">
        <v>544</v>
      </c>
      <c r="H501" s="9">
        <f t="shared" si="9"/>
        <v>100</v>
      </c>
    </row>
    <row r="502" spans="1:8" ht="20.25" customHeight="1">
      <c r="A502" s="141" t="s">
        <v>209</v>
      </c>
      <c r="B502" s="141"/>
      <c r="C502" s="141"/>
      <c r="D502" s="21" t="s">
        <v>62</v>
      </c>
      <c r="E502" s="32">
        <v>2000</v>
      </c>
      <c r="F502" s="32">
        <v>2000</v>
      </c>
      <c r="G502" s="9">
        <v>462.6</v>
      </c>
      <c r="H502" s="9">
        <f t="shared" si="9"/>
        <v>23.13</v>
      </c>
    </row>
    <row r="503" spans="1:8" ht="26.25" customHeight="1">
      <c r="A503" s="142" t="s">
        <v>63</v>
      </c>
      <c r="B503" s="142"/>
      <c r="C503" s="142"/>
      <c r="D503" s="21" t="s">
        <v>64</v>
      </c>
      <c r="E503" s="32">
        <v>1000</v>
      </c>
      <c r="F503" s="32">
        <v>1000</v>
      </c>
      <c r="G503" s="9">
        <v>70.3</v>
      </c>
      <c r="H503" s="9">
        <f aca="true" t="shared" si="10" ref="H503:H571">G503/F503*100</f>
        <v>7.03</v>
      </c>
    </row>
    <row r="504" spans="1:8" ht="20.25" customHeight="1">
      <c r="A504" s="141" t="s">
        <v>65</v>
      </c>
      <c r="B504" s="141"/>
      <c r="C504" s="141"/>
      <c r="D504" s="21" t="s">
        <v>66</v>
      </c>
      <c r="E504" s="32">
        <v>1000</v>
      </c>
      <c r="F504" s="32">
        <v>1000</v>
      </c>
      <c r="G504" s="9">
        <v>0</v>
      </c>
      <c r="H504" s="9">
        <f t="shared" si="10"/>
        <v>0</v>
      </c>
    </row>
    <row r="505" spans="1:8" ht="18.75" customHeight="1">
      <c r="A505" s="191" t="s">
        <v>263</v>
      </c>
      <c r="B505" s="192"/>
      <c r="C505" s="193"/>
      <c r="D505" s="22" t="s">
        <v>69</v>
      </c>
      <c r="E505" s="51">
        <v>25000</v>
      </c>
      <c r="F505" s="32">
        <v>25000</v>
      </c>
      <c r="G505" s="9">
        <v>0</v>
      </c>
      <c r="H505" s="9">
        <f>G505/F505*100</f>
        <v>0</v>
      </c>
    </row>
    <row r="506" spans="1:8" ht="19.5" customHeight="1">
      <c r="A506" s="141" t="s">
        <v>194</v>
      </c>
      <c r="B506" s="141"/>
      <c r="C506" s="141"/>
      <c r="D506" s="21" t="s">
        <v>93</v>
      </c>
      <c r="E506" s="51">
        <v>12000</v>
      </c>
      <c r="F506" s="51">
        <v>12000</v>
      </c>
      <c r="G506" s="9">
        <v>0</v>
      </c>
      <c r="H506" s="9">
        <f>G506/F506*100</f>
        <v>0</v>
      </c>
    </row>
    <row r="507" spans="1:8" ht="19.5" customHeight="1">
      <c r="A507" s="130" t="s">
        <v>299</v>
      </c>
      <c r="B507" s="135"/>
      <c r="C507" s="24" t="s">
        <v>298</v>
      </c>
      <c r="D507" s="8"/>
      <c r="E507" s="30"/>
      <c r="F507" s="30">
        <f>F508</f>
        <v>5289</v>
      </c>
      <c r="G507" s="30">
        <f>G508</f>
        <v>5288.68</v>
      </c>
      <c r="H507" s="70">
        <f>G507/F507*100</f>
        <v>99.99394970693893</v>
      </c>
    </row>
    <row r="508" spans="1:8" ht="19.5" customHeight="1">
      <c r="A508" s="136" t="s">
        <v>300</v>
      </c>
      <c r="B508" s="137"/>
      <c r="C508" s="137"/>
      <c r="D508" s="21" t="s">
        <v>27</v>
      </c>
      <c r="E508" s="32"/>
      <c r="F508" s="32">
        <v>5289</v>
      </c>
      <c r="G508" s="9">
        <v>5288.68</v>
      </c>
      <c r="H508" s="9">
        <f>G508/F508*100</f>
        <v>99.99394970693893</v>
      </c>
    </row>
    <row r="509" spans="1:8" ht="30" customHeight="1">
      <c r="A509" s="93" t="s">
        <v>210</v>
      </c>
      <c r="B509" s="87" t="s">
        <v>211</v>
      </c>
      <c r="C509" s="97"/>
      <c r="D509" s="88"/>
      <c r="E509" s="78">
        <f>E510+E527+E547+E570+E583</f>
        <v>1869391</v>
      </c>
      <c r="F509" s="78">
        <f>F510+F527+F547+F570+F583</f>
        <v>2111244.81</v>
      </c>
      <c r="G509" s="78">
        <f>G510+G527+G547+G570+G583</f>
        <v>934609.0900000001</v>
      </c>
      <c r="H509" s="86">
        <f t="shared" si="10"/>
        <v>44.268153345987386</v>
      </c>
    </row>
    <row r="510" spans="1:8" ht="21" customHeight="1">
      <c r="A510" s="178" t="s">
        <v>212</v>
      </c>
      <c r="B510" s="178"/>
      <c r="C510" s="10" t="s">
        <v>213</v>
      </c>
      <c r="D510" s="8"/>
      <c r="E510" s="26">
        <f>SUM(E511:E526)</f>
        <v>441858</v>
      </c>
      <c r="F510" s="26">
        <f>SUM(F511:F526)</f>
        <v>493325</v>
      </c>
      <c r="G510" s="26">
        <f>SUM(G511:G526)</f>
        <v>235448.84</v>
      </c>
      <c r="H510" s="70">
        <f>G510/F510*100</f>
        <v>47.726922414229975</v>
      </c>
    </row>
    <row r="511" spans="1:8" ht="15.75" customHeight="1">
      <c r="A511" s="136" t="s">
        <v>26</v>
      </c>
      <c r="B511" s="137"/>
      <c r="C511" s="137"/>
      <c r="D511" s="21" t="s">
        <v>27</v>
      </c>
      <c r="E511" s="13">
        <v>1182</v>
      </c>
      <c r="F511" s="13">
        <v>1182</v>
      </c>
      <c r="G511" s="9">
        <v>250</v>
      </c>
      <c r="H511" s="9">
        <f t="shared" si="10"/>
        <v>21.150592216582066</v>
      </c>
    </row>
    <row r="512" spans="1:8" ht="15.75" customHeight="1">
      <c r="A512" s="137" t="s">
        <v>28</v>
      </c>
      <c r="B512" s="137"/>
      <c r="C512" s="137"/>
      <c r="D512" s="21" t="s">
        <v>29</v>
      </c>
      <c r="E512" s="13">
        <v>237911</v>
      </c>
      <c r="F512" s="13">
        <v>260566</v>
      </c>
      <c r="G512" s="9">
        <v>120638.18</v>
      </c>
      <c r="H512" s="9">
        <f t="shared" si="10"/>
        <v>46.29851170144992</v>
      </c>
    </row>
    <row r="513" spans="1:8" ht="15.75" customHeight="1">
      <c r="A513" s="136" t="s">
        <v>30</v>
      </c>
      <c r="B513" s="137"/>
      <c r="C513" s="137"/>
      <c r="D513" s="8" t="s">
        <v>31</v>
      </c>
      <c r="E513" s="13">
        <v>20693</v>
      </c>
      <c r="F513" s="13">
        <v>18693.69</v>
      </c>
      <c r="G513" s="9">
        <v>16177.27</v>
      </c>
      <c r="H513" s="9">
        <f t="shared" si="10"/>
        <v>86.53866625583287</v>
      </c>
    </row>
    <row r="514" spans="1:8" ht="15" customHeight="1">
      <c r="A514" s="136" t="s">
        <v>32</v>
      </c>
      <c r="B514" s="137"/>
      <c r="C514" s="137"/>
      <c r="D514" s="8" t="s">
        <v>33</v>
      </c>
      <c r="E514" s="13">
        <v>36855</v>
      </c>
      <c r="F514" s="13">
        <v>39978.31</v>
      </c>
      <c r="G514" s="9">
        <v>19105.34</v>
      </c>
      <c r="H514" s="9">
        <f t="shared" si="10"/>
        <v>47.78926372825665</v>
      </c>
    </row>
    <row r="515" spans="1:8" ht="15.75" customHeight="1">
      <c r="A515" s="137" t="s">
        <v>34</v>
      </c>
      <c r="B515" s="137"/>
      <c r="C515" s="137"/>
      <c r="D515" s="8" t="s">
        <v>35</v>
      </c>
      <c r="E515" s="13">
        <v>5916</v>
      </c>
      <c r="F515" s="13">
        <v>6413</v>
      </c>
      <c r="G515" s="9">
        <v>2989.14</v>
      </c>
      <c r="H515" s="9">
        <f t="shared" si="10"/>
        <v>46.6106346483705</v>
      </c>
    </row>
    <row r="516" spans="1:8" ht="15" customHeight="1">
      <c r="A516" s="137" t="s">
        <v>38</v>
      </c>
      <c r="B516" s="137"/>
      <c r="C516" s="137"/>
      <c r="D516" s="8" t="s">
        <v>39</v>
      </c>
      <c r="E516" s="13">
        <v>23906</v>
      </c>
      <c r="F516" s="13">
        <v>48906</v>
      </c>
      <c r="G516" s="9">
        <v>17184.37</v>
      </c>
      <c r="H516" s="9">
        <f t="shared" si="10"/>
        <v>35.137549584918006</v>
      </c>
    </row>
    <row r="517" spans="1:8" ht="16.5" customHeight="1">
      <c r="A517" s="136" t="s">
        <v>268</v>
      </c>
      <c r="B517" s="137"/>
      <c r="C517" s="137"/>
      <c r="D517" s="21" t="s">
        <v>122</v>
      </c>
      <c r="E517" s="13">
        <v>200</v>
      </c>
      <c r="F517" s="13">
        <v>200</v>
      </c>
      <c r="G517" s="9">
        <v>199.82</v>
      </c>
      <c r="H517" s="9">
        <f t="shared" si="10"/>
        <v>99.91</v>
      </c>
    </row>
    <row r="518" spans="1:8" ht="15.75" customHeight="1">
      <c r="A518" s="137" t="s">
        <v>42</v>
      </c>
      <c r="B518" s="137"/>
      <c r="C518" s="137"/>
      <c r="D518" s="8" t="s">
        <v>43</v>
      </c>
      <c r="E518" s="13">
        <v>4000</v>
      </c>
      <c r="F518" s="13">
        <v>4000</v>
      </c>
      <c r="G518" s="9">
        <v>35</v>
      </c>
      <c r="H518" s="9">
        <f t="shared" si="10"/>
        <v>0.8750000000000001</v>
      </c>
    </row>
    <row r="519" spans="1:8" ht="15" customHeight="1">
      <c r="A519" s="136" t="s">
        <v>106</v>
      </c>
      <c r="B519" s="137"/>
      <c r="C519" s="137"/>
      <c r="D519" s="21" t="s">
        <v>107</v>
      </c>
      <c r="E519" s="32">
        <v>2000</v>
      </c>
      <c r="F519" s="32">
        <v>2000</v>
      </c>
      <c r="G519" s="9">
        <v>0</v>
      </c>
      <c r="H519" s="9">
        <f t="shared" si="10"/>
        <v>0</v>
      </c>
    </row>
    <row r="520" spans="1:8" ht="15" customHeight="1">
      <c r="A520" s="136" t="s">
        <v>12</v>
      </c>
      <c r="B520" s="137"/>
      <c r="C520" s="137"/>
      <c r="D520" s="8" t="s">
        <v>13</v>
      </c>
      <c r="E520" s="13">
        <v>85000</v>
      </c>
      <c r="F520" s="13">
        <v>85000</v>
      </c>
      <c r="G520" s="9">
        <v>41753.05</v>
      </c>
      <c r="H520" s="9">
        <f t="shared" si="10"/>
        <v>49.121235294117646</v>
      </c>
    </row>
    <row r="521" spans="1:8" ht="18" customHeight="1">
      <c r="A521" s="159" t="s">
        <v>46</v>
      </c>
      <c r="B521" s="160"/>
      <c r="C521" s="160"/>
      <c r="D521" s="22" t="s">
        <v>47</v>
      </c>
      <c r="E521" s="13">
        <v>1000</v>
      </c>
      <c r="F521" s="13">
        <v>1000</v>
      </c>
      <c r="G521" s="9">
        <v>255.21</v>
      </c>
      <c r="H521" s="9">
        <f t="shared" si="10"/>
        <v>25.521</v>
      </c>
    </row>
    <row r="522" spans="1:8" ht="18.75" customHeight="1">
      <c r="A522" s="159" t="s">
        <v>48</v>
      </c>
      <c r="B522" s="160"/>
      <c r="C522" s="160"/>
      <c r="D522" s="22" t="s">
        <v>49</v>
      </c>
      <c r="E522" s="13">
        <v>2000</v>
      </c>
      <c r="F522" s="13">
        <v>2000</v>
      </c>
      <c r="G522" s="9">
        <v>453.91</v>
      </c>
      <c r="H522" s="9">
        <f t="shared" si="10"/>
        <v>22.695500000000003</v>
      </c>
    </row>
    <row r="523" spans="1:8" ht="15" customHeight="1">
      <c r="A523" s="137" t="s">
        <v>50</v>
      </c>
      <c r="B523" s="137"/>
      <c r="C523" s="137"/>
      <c r="D523" s="8" t="s">
        <v>51</v>
      </c>
      <c r="E523" s="13">
        <v>2000</v>
      </c>
      <c r="F523" s="13">
        <v>2000</v>
      </c>
      <c r="G523" s="9">
        <v>843.19</v>
      </c>
      <c r="H523" s="9">
        <f t="shared" si="10"/>
        <v>42.15950000000001</v>
      </c>
    </row>
    <row r="524" spans="1:8" ht="15" customHeight="1">
      <c r="A524" s="136" t="s">
        <v>54</v>
      </c>
      <c r="B524" s="137"/>
      <c r="C524" s="137"/>
      <c r="D524" s="8" t="s">
        <v>55</v>
      </c>
      <c r="E524" s="13">
        <v>17195</v>
      </c>
      <c r="F524" s="13">
        <v>19386</v>
      </c>
      <c r="G524" s="9">
        <v>14540</v>
      </c>
      <c r="H524" s="9">
        <f t="shared" si="10"/>
        <v>75.00257918085215</v>
      </c>
    </row>
    <row r="525" spans="1:8" ht="28.5" customHeight="1">
      <c r="A525" s="142" t="s">
        <v>63</v>
      </c>
      <c r="B525" s="142"/>
      <c r="C525" s="142"/>
      <c r="D525" s="22" t="s">
        <v>64</v>
      </c>
      <c r="E525" s="13">
        <v>1000</v>
      </c>
      <c r="F525" s="32">
        <v>1000</v>
      </c>
      <c r="G525" s="9">
        <v>451.04</v>
      </c>
      <c r="H525" s="9">
        <f>G525/F525*100</f>
        <v>45.104</v>
      </c>
    </row>
    <row r="526" spans="1:8" ht="20.25" customHeight="1">
      <c r="A526" s="141" t="s">
        <v>65</v>
      </c>
      <c r="B526" s="141"/>
      <c r="C526" s="141"/>
      <c r="D526" s="21" t="s">
        <v>66</v>
      </c>
      <c r="E526" s="32">
        <v>1000</v>
      </c>
      <c r="F526" s="32">
        <v>1000</v>
      </c>
      <c r="G526" s="9">
        <v>573.32</v>
      </c>
      <c r="H526" s="9">
        <f>G526/F526*100</f>
        <v>57.33200000000001</v>
      </c>
    </row>
    <row r="527" spans="1:8" ht="36.75" customHeight="1">
      <c r="A527" s="178" t="s">
        <v>214</v>
      </c>
      <c r="B527" s="178"/>
      <c r="C527" s="10" t="s">
        <v>215</v>
      </c>
      <c r="D527" s="7"/>
      <c r="E527" s="30">
        <f>SUM(E528:E546)</f>
        <v>529464</v>
      </c>
      <c r="F527" s="30">
        <f>SUM(F528:F546)</f>
        <v>570995</v>
      </c>
      <c r="G527" s="30">
        <f>SUM(G528:G546)</f>
        <v>283671.63999999996</v>
      </c>
      <c r="H527" s="70">
        <f t="shared" si="10"/>
        <v>49.68023187593586</v>
      </c>
    </row>
    <row r="528" spans="1:8" ht="17.25" customHeight="1">
      <c r="A528" s="136" t="s">
        <v>26</v>
      </c>
      <c r="B528" s="137"/>
      <c r="C528" s="137"/>
      <c r="D528" s="21" t="s">
        <v>27</v>
      </c>
      <c r="E528" s="32">
        <v>940</v>
      </c>
      <c r="F528" s="32">
        <v>2940</v>
      </c>
      <c r="G528" s="9">
        <v>1270</v>
      </c>
      <c r="H528" s="9">
        <f t="shared" si="10"/>
        <v>43.197278911564624</v>
      </c>
    </row>
    <row r="529" spans="1:8" ht="16.5" customHeight="1">
      <c r="A529" s="137" t="s">
        <v>28</v>
      </c>
      <c r="B529" s="137"/>
      <c r="C529" s="137"/>
      <c r="D529" s="21" t="s">
        <v>29</v>
      </c>
      <c r="E529" s="32">
        <v>364859</v>
      </c>
      <c r="F529" s="32">
        <v>394352</v>
      </c>
      <c r="G529" s="9">
        <v>176270.31</v>
      </c>
      <c r="H529" s="9">
        <f t="shared" si="10"/>
        <v>44.69872347547369</v>
      </c>
    </row>
    <row r="530" spans="1:8" ht="17.25" customHeight="1">
      <c r="A530" s="136" t="s">
        <v>30</v>
      </c>
      <c r="B530" s="137"/>
      <c r="C530" s="137"/>
      <c r="D530" s="8" t="s">
        <v>31</v>
      </c>
      <c r="E530" s="32">
        <v>30658</v>
      </c>
      <c r="F530" s="32">
        <v>29805</v>
      </c>
      <c r="G530" s="9">
        <v>29804.8</v>
      </c>
      <c r="H530" s="9">
        <f t="shared" si="10"/>
        <v>99.99932897164905</v>
      </c>
    </row>
    <row r="531" spans="1:8" ht="15.75" customHeight="1">
      <c r="A531" s="136" t="s">
        <v>32</v>
      </c>
      <c r="B531" s="137"/>
      <c r="C531" s="137"/>
      <c r="D531" s="8" t="s">
        <v>33</v>
      </c>
      <c r="E531" s="32">
        <v>56629</v>
      </c>
      <c r="F531" s="32">
        <v>61424</v>
      </c>
      <c r="G531" s="9">
        <v>26722.25</v>
      </c>
      <c r="H531" s="9">
        <f t="shared" si="10"/>
        <v>43.504574759051835</v>
      </c>
    </row>
    <row r="532" spans="1:8" ht="15" customHeight="1">
      <c r="A532" s="137" t="s">
        <v>34</v>
      </c>
      <c r="B532" s="137"/>
      <c r="C532" s="137"/>
      <c r="D532" s="8" t="s">
        <v>35</v>
      </c>
      <c r="E532" s="32">
        <v>9079</v>
      </c>
      <c r="F532" s="32">
        <v>9840</v>
      </c>
      <c r="G532" s="9">
        <v>4280.6</v>
      </c>
      <c r="H532" s="9">
        <f t="shared" si="10"/>
        <v>43.50203252032521</v>
      </c>
    </row>
    <row r="533" spans="1:8" ht="15.75" customHeight="1">
      <c r="A533" s="137" t="s">
        <v>38</v>
      </c>
      <c r="B533" s="137"/>
      <c r="C533" s="137"/>
      <c r="D533" s="8" t="s">
        <v>39</v>
      </c>
      <c r="E533" s="32">
        <v>6100</v>
      </c>
      <c r="F533" s="32">
        <v>7600</v>
      </c>
      <c r="G533" s="9">
        <v>6624.92</v>
      </c>
      <c r="H533" s="9">
        <f t="shared" si="10"/>
        <v>87.17</v>
      </c>
    </row>
    <row r="534" spans="1:8" ht="15" customHeight="1">
      <c r="A534" s="136" t="s">
        <v>123</v>
      </c>
      <c r="B534" s="137"/>
      <c r="C534" s="137"/>
      <c r="D534" s="21" t="s">
        <v>124</v>
      </c>
      <c r="E534" s="32">
        <v>3741</v>
      </c>
      <c r="F534" s="32">
        <v>2241</v>
      </c>
      <c r="G534" s="9">
        <v>1001.24</v>
      </c>
      <c r="H534" s="9">
        <f t="shared" si="10"/>
        <v>44.678268630075856</v>
      </c>
    </row>
    <row r="535" spans="1:8" ht="15" customHeight="1">
      <c r="A535" s="136" t="s">
        <v>40</v>
      </c>
      <c r="B535" s="137"/>
      <c r="C535" s="137"/>
      <c r="D535" s="8" t="s">
        <v>41</v>
      </c>
      <c r="E535" s="32">
        <v>13978</v>
      </c>
      <c r="F535" s="32">
        <v>13978</v>
      </c>
      <c r="G535" s="9">
        <v>6687.79</v>
      </c>
      <c r="H535" s="9">
        <f t="shared" si="10"/>
        <v>47.845113750178854</v>
      </c>
    </row>
    <row r="536" spans="1:8" ht="15" customHeight="1">
      <c r="A536" s="137" t="s">
        <v>42</v>
      </c>
      <c r="B536" s="137"/>
      <c r="C536" s="137"/>
      <c r="D536" s="8" t="s">
        <v>43</v>
      </c>
      <c r="E536" s="32">
        <v>2032</v>
      </c>
      <c r="F536" s="32">
        <v>2885</v>
      </c>
      <c r="G536" s="9">
        <v>1021.01</v>
      </c>
      <c r="H536" s="9">
        <f t="shared" si="10"/>
        <v>35.39029462738302</v>
      </c>
    </row>
    <row r="537" spans="1:8" ht="15" customHeight="1">
      <c r="A537" s="131" t="s">
        <v>106</v>
      </c>
      <c r="B537" s="134"/>
      <c r="C537" s="129"/>
      <c r="D537" s="21" t="s">
        <v>107</v>
      </c>
      <c r="E537" s="32">
        <v>348</v>
      </c>
      <c r="F537" s="32">
        <v>348</v>
      </c>
      <c r="G537" s="9">
        <v>180</v>
      </c>
      <c r="H537" s="9">
        <f t="shared" si="10"/>
        <v>51.724137931034484</v>
      </c>
    </row>
    <row r="538" spans="1:8" ht="13.5" customHeight="1">
      <c r="A538" s="136" t="s">
        <v>12</v>
      </c>
      <c r="B538" s="137"/>
      <c r="C538" s="137"/>
      <c r="D538" s="8" t="s">
        <v>13</v>
      </c>
      <c r="E538" s="32">
        <v>5521</v>
      </c>
      <c r="F538" s="32">
        <v>6021</v>
      </c>
      <c r="G538" s="9">
        <v>3696.87</v>
      </c>
      <c r="H538" s="9">
        <f t="shared" si="10"/>
        <v>61.39960139511709</v>
      </c>
    </row>
    <row r="539" spans="1:8" ht="15" customHeight="1">
      <c r="A539" s="136" t="s">
        <v>264</v>
      </c>
      <c r="B539" s="137"/>
      <c r="C539" s="137"/>
      <c r="D539" s="21" t="s">
        <v>45</v>
      </c>
      <c r="E539" s="32">
        <v>1189</v>
      </c>
      <c r="F539" s="32">
        <v>1189</v>
      </c>
      <c r="G539" s="9">
        <v>307.96</v>
      </c>
      <c r="H539" s="9">
        <f t="shared" si="10"/>
        <v>25.90075693860387</v>
      </c>
    </row>
    <row r="540" spans="1:8" ht="19.5" customHeight="1">
      <c r="A540" s="159" t="s">
        <v>46</v>
      </c>
      <c r="B540" s="160"/>
      <c r="C540" s="160"/>
      <c r="D540" s="21" t="s">
        <v>47</v>
      </c>
      <c r="E540" s="32">
        <v>2353</v>
      </c>
      <c r="F540" s="32">
        <v>2353</v>
      </c>
      <c r="G540" s="9">
        <v>496.17</v>
      </c>
      <c r="H540" s="9">
        <f t="shared" si="10"/>
        <v>21.086697832554187</v>
      </c>
    </row>
    <row r="541" spans="1:8" ht="18" customHeight="1">
      <c r="A541" s="159" t="s">
        <v>48</v>
      </c>
      <c r="B541" s="160"/>
      <c r="C541" s="160"/>
      <c r="D541" s="21" t="s">
        <v>49</v>
      </c>
      <c r="E541" s="32">
        <v>2210</v>
      </c>
      <c r="F541" s="32">
        <v>2210</v>
      </c>
      <c r="G541" s="9">
        <v>662.91</v>
      </c>
      <c r="H541" s="9">
        <f t="shared" si="10"/>
        <v>29.995927601809953</v>
      </c>
    </row>
    <row r="542" spans="1:8" ht="15" customHeight="1">
      <c r="A542" s="137" t="s">
        <v>50</v>
      </c>
      <c r="B542" s="137"/>
      <c r="C542" s="137"/>
      <c r="D542" s="8" t="s">
        <v>51</v>
      </c>
      <c r="E542" s="32">
        <v>1089</v>
      </c>
      <c r="F542" s="32">
        <v>1889</v>
      </c>
      <c r="G542" s="9">
        <v>1230.24</v>
      </c>
      <c r="H542" s="9">
        <f t="shared" si="10"/>
        <v>65.12652196929592</v>
      </c>
    </row>
    <row r="543" spans="1:8" ht="15" customHeight="1">
      <c r="A543" s="136" t="s">
        <v>52</v>
      </c>
      <c r="B543" s="137"/>
      <c r="C543" s="137"/>
      <c r="D543" s="8" t="s">
        <v>53</v>
      </c>
      <c r="E543" s="32">
        <v>222</v>
      </c>
      <c r="F543" s="32">
        <v>222</v>
      </c>
      <c r="G543" s="9">
        <v>88</v>
      </c>
      <c r="H543" s="9">
        <f t="shared" si="10"/>
        <v>39.63963963963964</v>
      </c>
    </row>
    <row r="544" spans="1:8" ht="15" customHeight="1">
      <c r="A544" s="136" t="s">
        <v>54</v>
      </c>
      <c r="B544" s="137"/>
      <c r="C544" s="137"/>
      <c r="D544" s="8" t="s">
        <v>55</v>
      </c>
      <c r="E544" s="32">
        <v>25315</v>
      </c>
      <c r="F544" s="32">
        <v>28497</v>
      </c>
      <c r="G544" s="9">
        <v>21374</v>
      </c>
      <c r="H544" s="9">
        <f t="shared" si="10"/>
        <v>75.0043864266414</v>
      </c>
    </row>
    <row r="545" spans="1:8" ht="27" customHeight="1">
      <c r="A545" s="142" t="s">
        <v>63</v>
      </c>
      <c r="B545" s="142"/>
      <c r="C545" s="142"/>
      <c r="D545" s="21" t="s">
        <v>64</v>
      </c>
      <c r="E545" s="32">
        <v>1251</v>
      </c>
      <c r="F545" s="9">
        <v>1251</v>
      </c>
      <c r="G545" s="9">
        <v>224.72</v>
      </c>
      <c r="H545" s="9">
        <f t="shared" si="10"/>
        <v>17.963229416466827</v>
      </c>
    </row>
    <row r="546" spans="1:8" ht="20.25" customHeight="1">
      <c r="A546" s="142" t="s">
        <v>65</v>
      </c>
      <c r="B546" s="142"/>
      <c r="C546" s="142"/>
      <c r="D546" s="21" t="s">
        <v>66</v>
      </c>
      <c r="E546" s="32">
        <v>1950</v>
      </c>
      <c r="F546" s="32">
        <v>1950</v>
      </c>
      <c r="G546" s="9">
        <v>1727.85</v>
      </c>
      <c r="H546" s="9">
        <f t="shared" si="10"/>
        <v>88.6076923076923</v>
      </c>
    </row>
    <row r="547" spans="1:8" ht="20.25" customHeight="1">
      <c r="A547" s="161" t="s">
        <v>216</v>
      </c>
      <c r="B547" s="161"/>
      <c r="C547" s="42" t="s">
        <v>217</v>
      </c>
      <c r="D547" s="94"/>
      <c r="E547" s="30">
        <f>SUM(E548:E569)</f>
        <v>862639</v>
      </c>
      <c r="F547" s="30">
        <f>SUM(F548:F569)</f>
        <v>999960</v>
      </c>
      <c r="G547" s="30">
        <f>SUM(G548:G569)</f>
        <v>392262.61000000004</v>
      </c>
      <c r="H547" s="80">
        <f>G547/F547*100</f>
        <v>39.22783011320453</v>
      </c>
    </row>
    <row r="548" spans="1:8" ht="17.25" customHeight="1">
      <c r="A548" s="136" t="s">
        <v>26</v>
      </c>
      <c r="B548" s="137"/>
      <c r="C548" s="137"/>
      <c r="D548" s="21" t="s">
        <v>27</v>
      </c>
      <c r="E548" s="32">
        <v>1158</v>
      </c>
      <c r="F548" s="32">
        <v>1158</v>
      </c>
      <c r="G548" s="9">
        <v>409.64</v>
      </c>
      <c r="H548" s="9">
        <f t="shared" si="10"/>
        <v>35.37478411053541</v>
      </c>
    </row>
    <row r="549" spans="1:8" ht="17.25" customHeight="1">
      <c r="A549" s="137" t="s">
        <v>28</v>
      </c>
      <c r="B549" s="137"/>
      <c r="C549" s="137"/>
      <c r="D549" s="21" t="s">
        <v>29</v>
      </c>
      <c r="E549" s="32">
        <v>378188</v>
      </c>
      <c r="F549" s="32">
        <v>447974</v>
      </c>
      <c r="G549" s="9">
        <v>192056.9</v>
      </c>
      <c r="H549" s="9">
        <f t="shared" si="10"/>
        <v>42.87233187640354</v>
      </c>
    </row>
    <row r="550" spans="1:8" ht="18.75" customHeight="1">
      <c r="A550" s="136" t="s">
        <v>30</v>
      </c>
      <c r="B550" s="137"/>
      <c r="C550" s="137"/>
      <c r="D550" s="8" t="s">
        <v>31</v>
      </c>
      <c r="E550" s="32">
        <v>30409</v>
      </c>
      <c r="F550" s="32">
        <v>28704.48</v>
      </c>
      <c r="G550" s="9">
        <v>28704.48</v>
      </c>
      <c r="H550" s="9">
        <f t="shared" si="10"/>
        <v>100</v>
      </c>
    </row>
    <row r="551" spans="1:8" ht="18.75" customHeight="1">
      <c r="A551" s="136" t="s">
        <v>32</v>
      </c>
      <c r="B551" s="137"/>
      <c r="C551" s="137"/>
      <c r="D551" s="8" t="s">
        <v>33</v>
      </c>
      <c r="E551" s="32">
        <v>57284</v>
      </c>
      <c r="F551" s="32">
        <v>60212</v>
      </c>
      <c r="G551" s="9">
        <v>28950.49</v>
      </c>
      <c r="H551" s="9">
        <f t="shared" si="10"/>
        <v>48.08093071148608</v>
      </c>
    </row>
    <row r="552" spans="1:8" ht="17.25" customHeight="1">
      <c r="A552" s="137" t="s">
        <v>34</v>
      </c>
      <c r="B552" s="137"/>
      <c r="C552" s="137"/>
      <c r="D552" s="8" t="s">
        <v>35</v>
      </c>
      <c r="E552" s="32">
        <v>9439</v>
      </c>
      <c r="F552" s="32">
        <v>9919</v>
      </c>
      <c r="G552" s="9">
        <v>4750.79</v>
      </c>
      <c r="H552" s="9">
        <f t="shared" si="10"/>
        <v>47.895856437140836</v>
      </c>
    </row>
    <row r="553" spans="1:8" ht="18" customHeight="1">
      <c r="A553" s="137" t="s">
        <v>38</v>
      </c>
      <c r="B553" s="137"/>
      <c r="C553" s="137"/>
      <c r="D553" s="8" t="s">
        <v>39</v>
      </c>
      <c r="E553" s="32">
        <v>54623</v>
      </c>
      <c r="F553" s="32">
        <v>53423</v>
      </c>
      <c r="G553" s="9">
        <v>28381.95</v>
      </c>
      <c r="H553" s="9">
        <f t="shared" si="10"/>
        <v>53.126836755704474</v>
      </c>
    </row>
    <row r="554" spans="1:8" ht="16.5" customHeight="1">
      <c r="A554" s="136" t="s">
        <v>268</v>
      </c>
      <c r="B554" s="137"/>
      <c r="C554" s="137"/>
      <c r="D554" s="21" t="s">
        <v>122</v>
      </c>
      <c r="E554" s="32">
        <v>528</v>
      </c>
      <c r="F554" s="32">
        <v>528</v>
      </c>
      <c r="G554" s="9">
        <v>0</v>
      </c>
      <c r="H554" s="9">
        <f t="shared" si="10"/>
        <v>0</v>
      </c>
    </row>
    <row r="555" spans="1:8" ht="17.25" customHeight="1">
      <c r="A555" s="136" t="s">
        <v>123</v>
      </c>
      <c r="B555" s="137"/>
      <c r="C555" s="137"/>
      <c r="D555" s="21" t="s">
        <v>124</v>
      </c>
      <c r="E555" s="32">
        <v>2115</v>
      </c>
      <c r="F555" s="32">
        <v>2115</v>
      </c>
      <c r="G555" s="9">
        <v>2115</v>
      </c>
      <c r="H555" s="9">
        <f t="shared" si="10"/>
        <v>100</v>
      </c>
    </row>
    <row r="556" spans="1:8" ht="18" customHeight="1">
      <c r="A556" s="136" t="s">
        <v>40</v>
      </c>
      <c r="B556" s="137"/>
      <c r="C556" s="137"/>
      <c r="D556" s="8" t="s">
        <v>41</v>
      </c>
      <c r="E556" s="32">
        <v>126014</v>
      </c>
      <c r="F556" s="32">
        <v>127718.52</v>
      </c>
      <c r="G556" s="9">
        <v>78780.26</v>
      </c>
      <c r="H556" s="9">
        <f t="shared" si="10"/>
        <v>61.682722286478096</v>
      </c>
    </row>
    <row r="557" spans="1:8" ht="16.5" customHeight="1">
      <c r="A557" s="137" t="s">
        <v>42</v>
      </c>
      <c r="B557" s="137"/>
      <c r="C557" s="137"/>
      <c r="D557" s="8" t="s">
        <v>43</v>
      </c>
      <c r="E557" s="32">
        <v>6443</v>
      </c>
      <c r="F557" s="32">
        <v>116443</v>
      </c>
      <c r="G557" s="9">
        <v>1065.62</v>
      </c>
      <c r="H557" s="9">
        <f t="shared" si="10"/>
        <v>0.9151430313543966</v>
      </c>
    </row>
    <row r="558" spans="1:8" ht="16.5" customHeight="1">
      <c r="A558" s="177" t="s">
        <v>106</v>
      </c>
      <c r="B558" s="177"/>
      <c r="C558" s="177"/>
      <c r="D558" s="21" t="s">
        <v>107</v>
      </c>
      <c r="E558" s="32">
        <v>1094</v>
      </c>
      <c r="F558" s="32">
        <v>1094</v>
      </c>
      <c r="G558" s="9">
        <v>0</v>
      </c>
      <c r="H558" s="9">
        <f t="shared" si="10"/>
        <v>0</v>
      </c>
    </row>
    <row r="559" spans="1:8" ht="17.25" customHeight="1">
      <c r="A559" s="136" t="s">
        <v>12</v>
      </c>
      <c r="B559" s="137"/>
      <c r="C559" s="137"/>
      <c r="D559" s="8" t="s">
        <v>13</v>
      </c>
      <c r="E559" s="32">
        <v>6948</v>
      </c>
      <c r="F559" s="32">
        <v>6948</v>
      </c>
      <c r="G559" s="9">
        <v>3413.1</v>
      </c>
      <c r="H559" s="9">
        <f t="shared" si="10"/>
        <v>49.123488773747845</v>
      </c>
    </row>
    <row r="560" spans="1:8" ht="16.5" customHeight="1">
      <c r="A560" s="136" t="s">
        <v>264</v>
      </c>
      <c r="B560" s="137"/>
      <c r="C560" s="137"/>
      <c r="D560" s="21" t="s">
        <v>45</v>
      </c>
      <c r="E560" s="32">
        <v>1023</v>
      </c>
      <c r="F560" s="32">
        <v>1023</v>
      </c>
      <c r="G560" s="9">
        <v>636.02</v>
      </c>
      <c r="H560" s="9">
        <f t="shared" si="10"/>
        <v>62.17204301075269</v>
      </c>
    </row>
    <row r="561" spans="1:8" ht="18.75" customHeight="1">
      <c r="A561" s="159" t="s">
        <v>46</v>
      </c>
      <c r="B561" s="160"/>
      <c r="C561" s="160"/>
      <c r="D561" s="21" t="s">
        <v>47</v>
      </c>
      <c r="E561" s="32">
        <v>1493</v>
      </c>
      <c r="F561" s="32">
        <v>1493</v>
      </c>
      <c r="G561" s="9">
        <v>388.88</v>
      </c>
      <c r="H561" s="9">
        <f t="shared" si="10"/>
        <v>26.046885465505692</v>
      </c>
    </row>
    <row r="562" spans="1:8" ht="19.5" customHeight="1">
      <c r="A562" s="159" t="s">
        <v>48</v>
      </c>
      <c r="B562" s="160"/>
      <c r="C562" s="160"/>
      <c r="D562" s="21" t="s">
        <v>49</v>
      </c>
      <c r="E562" s="32">
        <v>2306</v>
      </c>
      <c r="F562" s="32">
        <v>2306</v>
      </c>
      <c r="G562" s="9">
        <v>1247.71</v>
      </c>
      <c r="H562" s="9">
        <f t="shared" si="10"/>
        <v>54.10711188204683</v>
      </c>
    </row>
    <row r="563" spans="1:8" ht="17.25" customHeight="1">
      <c r="A563" s="137" t="s">
        <v>50</v>
      </c>
      <c r="B563" s="137"/>
      <c r="C563" s="137"/>
      <c r="D563" s="8" t="s">
        <v>51</v>
      </c>
      <c r="E563" s="32">
        <v>50</v>
      </c>
      <c r="F563" s="32">
        <v>50</v>
      </c>
      <c r="G563" s="9">
        <v>0</v>
      </c>
      <c r="H563" s="9">
        <f t="shared" si="10"/>
        <v>0</v>
      </c>
    </row>
    <row r="564" spans="1:8" ht="16.5" customHeight="1">
      <c r="A564" s="136" t="s">
        <v>52</v>
      </c>
      <c r="B564" s="137"/>
      <c r="C564" s="137"/>
      <c r="D564" s="8" t="s">
        <v>53</v>
      </c>
      <c r="E564" s="32">
        <v>1672</v>
      </c>
      <c r="F564" s="32">
        <v>1672</v>
      </c>
      <c r="G564" s="9">
        <v>898</v>
      </c>
      <c r="H564" s="9">
        <f t="shared" si="10"/>
        <v>53.70813397129187</v>
      </c>
    </row>
    <row r="565" spans="1:8" ht="16.5" customHeight="1">
      <c r="A565" s="136" t="s">
        <v>54</v>
      </c>
      <c r="B565" s="137"/>
      <c r="C565" s="137"/>
      <c r="D565" s="8" t="s">
        <v>55</v>
      </c>
      <c r="E565" s="32">
        <v>22899</v>
      </c>
      <c r="F565" s="32">
        <v>25445</v>
      </c>
      <c r="G565" s="9">
        <v>19090</v>
      </c>
      <c r="H565" s="9">
        <f>G565/F565*100</f>
        <v>75.02456278247199</v>
      </c>
    </row>
    <row r="566" spans="1:8" ht="15.75" customHeight="1">
      <c r="A566" s="141" t="s">
        <v>61</v>
      </c>
      <c r="B566" s="141"/>
      <c r="C566" s="141"/>
      <c r="D566" s="21" t="s">
        <v>62</v>
      </c>
      <c r="E566" s="32">
        <v>100</v>
      </c>
      <c r="F566" s="32">
        <v>100</v>
      </c>
      <c r="G566" s="9">
        <v>0</v>
      </c>
      <c r="H566" s="9">
        <f>G566/F566*100</f>
        <v>0</v>
      </c>
    </row>
    <row r="567" spans="1:8" ht="27.75" customHeight="1">
      <c r="A567" s="142" t="s">
        <v>63</v>
      </c>
      <c r="B567" s="142"/>
      <c r="C567" s="142"/>
      <c r="D567" s="21" t="s">
        <v>64</v>
      </c>
      <c r="E567" s="32">
        <v>204</v>
      </c>
      <c r="F567" s="32">
        <v>204</v>
      </c>
      <c r="G567" s="9">
        <v>57.52</v>
      </c>
      <c r="H567" s="9">
        <f t="shared" si="10"/>
        <v>28.196078431372552</v>
      </c>
    </row>
    <row r="568" spans="1:8" ht="18" customHeight="1">
      <c r="A568" s="142" t="s">
        <v>65</v>
      </c>
      <c r="B568" s="142"/>
      <c r="C568" s="142"/>
      <c r="D568" s="21" t="s">
        <v>66</v>
      </c>
      <c r="E568" s="32">
        <v>230</v>
      </c>
      <c r="F568" s="32">
        <v>1430</v>
      </c>
      <c r="G568" s="9">
        <v>1316.25</v>
      </c>
      <c r="H568" s="9">
        <f>G568/F568*100</f>
        <v>92.04545454545455</v>
      </c>
    </row>
    <row r="569" spans="1:8" ht="18.75" customHeight="1">
      <c r="A569" s="191" t="s">
        <v>263</v>
      </c>
      <c r="B569" s="192"/>
      <c r="C569" s="193"/>
      <c r="D569" s="22" t="s">
        <v>69</v>
      </c>
      <c r="E569" s="51">
        <v>158419</v>
      </c>
      <c r="F569" s="32">
        <v>110000</v>
      </c>
      <c r="G569" s="9">
        <v>0</v>
      </c>
      <c r="H569" s="9">
        <f>G569/F569*100</f>
        <v>0</v>
      </c>
    </row>
    <row r="570" spans="1:8" ht="21" customHeight="1">
      <c r="A570" s="161" t="s">
        <v>218</v>
      </c>
      <c r="B570" s="161"/>
      <c r="C570" s="42" t="s">
        <v>219</v>
      </c>
      <c r="D570" s="42"/>
      <c r="E570" s="30">
        <f>SUM(E571:E581)</f>
        <v>30624</v>
      </c>
      <c r="F570" s="30">
        <f>SUM(F571:F582)</f>
        <v>42158.810000000005</v>
      </c>
      <c r="G570" s="30">
        <f>SUM(G571:G582)</f>
        <v>19620</v>
      </c>
      <c r="H570" s="80">
        <f t="shared" si="10"/>
        <v>46.53831547901849</v>
      </c>
    </row>
    <row r="571" spans="1:8" ht="17.25" customHeight="1">
      <c r="A571" s="151" t="s">
        <v>220</v>
      </c>
      <c r="B571" s="151"/>
      <c r="C571" s="151"/>
      <c r="D571" s="34" t="s">
        <v>221</v>
      </c>
      <c r="E571" s="45">
        <v>12016</v>
      </c>
      <c r="F571" s="45">
        <v>24016</v>
      </c>
      <c r="G571" s="77">
        <v>19620</v>
      </c>
      <c r="H571" s="77">
        <f t="shared" si="10"/>
        <v>81.69553630912725</v>
      </c>
    </row>
    <row r="572" spans="1:8" ht="16.5" customHeight="1">
      <c r="A572" s="137" t="s">
        <v>38</v>
      </c>
      <c r="B572" s="137"/>
      <c r="C572" s="137"/>
      <c r="D572" s="8" t="s">
        <v>39</v>
      </c>
      <c r="E572" s="45">
        <v>1023</v>
      </c>
      <c r="F572" s="63">
        <v>703</v>
      </c>
      <c r="G572" s="65">
        <v>0</v>
      </c>
      <c r="H572" s="9">
        <f aca="true" t="shared" si="11" ref="H572:H582">G572/F572*100</f>
        <v>0</v>
      </c>
    </row>
    <row r="573" spans="1:8" ht="16.5" customHeight="1">
      <c r="A573" s="137" t="s">
        <v>38</v>
      </c>
      <c r="B573" s="137"/>
      <c r="C573" s="137"/>
      <c r="D573" s="21" t="s">
        <v>144</v>
      </c>
      <c r="E573" s="45"/>
      <c r="F573" s="63">
        <v>920.7</v>
      </c>
      <c r="G573" s="65">
        <v>0</v>
      </c>
      <c r="H573" s="9">
        <f t="shared" si="11"/>
        <v>0</v>
      </c>
    </row>
    <row r="574" spans="1:8" ht="15.75" customHeight="1">
      <c r="A574" s="136" t="s">
        <v>12</v>
      </c>
      <c r="B574" s="137"/>
      <c r="C574" s="137"/>
      <c r="D574" s="8" t="s">
        <v>13</v>
      </c>
      <c r="E574" s="45">
        <v>8767</v>
      </c>
      <c r="F574" s="63">
        <v>5489.81</v>
      </c>
      <c r="G574" s="65">
        <v>0</v>
      </c>
      <c r="H574" s="9">
        <f t="shared" si="11"/>
        <v>0</v>
      </c>
    </row>
    <row r="575" spans="1:8" ht="15.75" customHeight="1">
      <c r="A575" s="136" t="s">
        <v>12</v>
      </c>
      <c r="B575" s="137"/>
      <c r="C575" s="137"/>
      <c r="D575" s="21" t="s">
        <v>293</v>
      </c>
      <c r="E575" s="45"/>
      <c r="F575" s="63">
        <v>511.7</v>
      </c>
      <c r="G575" s="65">
        <v>0</v>
      </c>
      <c r="H575" s="9">
        <f t="shared" si="11"/>
        <v>0</v>
      </c>
    </row>
    <row r="576" spans="1:8" ht="19.5" customHeight="1">
      <c r="A576" s="159" t="s">
        <v>48</v>
      </c>
      <c r="B576" s="160"/>
      <c r="C576" s="160"/>
      <c r="D576" s="21" t="s">
        <v>49</v>
      </c>
      <c r="E576" s="45">
        <v>2047</v>
      </c>
      <c r="F576" s="63">
        <v>2047</v>
      </c>
      <c r="G576" s="65">
        <v>0</v>
      </c>
      <c r="H576" s="9">
        <f t="shared" si="11"/>
        <v>0</v>
      </c>
    </row>
    <row r="577" spans="1:8" ht="18" customHeight="1">
      <c r="A577" s="187" t="s">
        <v>50</v>
      </c>
      <c r="B577" s="187"/>
      <c r="C577" s="187"/>
      <c r="D577" s="8" t="s">
        <v>51</v>
      </c>
      <c r="E577" s="45">
        <v>511</v>
      </c>
      <c r="F577" s="52">
        <v>511</v>
      </c>
      <c r="G577" s="9">
        <v>0</v>
      </c>
      <c r="H577" s="9">
        <f t="shared" si="11"/>
        <v>0</v>
      </c>
    </row>
    <row r="578" spans="1:8" ht="18" customHeight="1">
      <c r="A578" s="187" t="s">
        <v>50</v>
      </c>
      <c r="B578" s="187"/>
      <c r="C578" s="187"/>
      <c r="D578" s="21" t="s">
        <v>208</v>
      </c>
      <c r="E578" s="45"/>
      <c r="F578" s="52">
        <v>511.5</v>
      </c>
      <c r="G578" s="9">
        <v>0</v>
      </c>
      <c r="H578" s="9">
        <f t="shared" si="11"/>
        <v>0</v>
      </c>
    </row>
    <row r="579" spans="1:8" ht="29.25" customHeight="1">
      <c r="A579" s="142" t="s">
        <v>63</v>
      </c>
      <c r="B579" s="142"/>
      <c r="C579" s="142"/>
      <c r="D579" s="21" t="s">
        <v>64</v>
      </c>
      <c r="E579" s="45">
        <v>997</v>
      </c>
      <c r="F579" s="31">
        <v>517</v>
      </c>
      <c r="G579" s="9">
        <v>0</v>
      </c>
      <c r="H579" s="9">
        <f t="shared" si="11"/>
        <v>0</v>
      </c>
    </row>
    <row r="580" spans="1:8" ht="29.25" customHeight="1">
      <c r="A580" s="142" t="s">
        <v>63</v>
      </c>
      <c r="B580" s="142"/>
      <c r="C580" s="142"/>
      <c r="D580" s="21" t="s">
        <v>294</v>
      </c>
      <c r="E580" s="45"/>
      <c r="F580" s="31">
        <v>204.4</v>
      </c>
      <c r="G580" s="9">
        <v>0</v>
      </c>
      <c r="H580" s="9">
        <f t="shared" si="11"/>
        <v>0</v>
      </c>
    </row>
    <row r="581" spans="1:8" ht="19.5" customHeight="1">
      <c r="A581" s="142" t="s">
        <v>65</v>
      </c>
      <c r="B581" s="142"/>
      <c r="C581" s="142"/>
      <c r="D581" s="21" t="s">
        <v>66</v>
      </c>
      <c r="E581" s="45">
        <v>5263</v>
      </c>
      <c r="F581" s="31">
        <v>4783</v>
      </c>
      <c r="G581" s="9">
        <v>0</v>
      </c>
      <c r="H581" s="9">
        <f t="shared" si="11"/>
        <v>0</v>
      </c>
    </row>
    <row r="582" spans="1:8" ht="19.5" customHeight="1">
      <c r="A582" s="142" t="s">
        <v>65</v>
      </c>
      <c r="B582" s="142"/>
      <c r="C582" s="142"/>
      <c r="D582" s="21" t="s">
        <v>295</v>
      </c>
      <c r="E582" s="45"/>
      <c r="F582" s="31">
        <v>1943.7</v>
      </c>
      <c r="G582" s="9">
        <v>0</v>
      </c>
      <c r="H582" s="9">
        <f t="shared" si="11"/>
        <v>0</v>
      </c>
    </row>
    <row r="583" spans="1:8" ht="19.5" customHeight="1">
      <c r="A583" s="186" t="s">
        <v>153</v>
      </c>
      <c r="B583" s="186"/>
      <c r="C583" s="10" t="s">
        <v>222</v>
      </c>
      <c r="D583" s="15"/>
      <c r="E583" s="38">
        <f>SUM(E584)</f>
        <v>4806</v>
      </c>
      <c r="F583" s="38">
        <f>SUM(F584)</f>
        <v>4806</v>
      </c>
      <c r="G583" s="38">
        <f>SUM(G584)</f>
        <v>3606</v>
      </c>
      <c r="H583" s="70">
        <f aca="true" t="shared" si="12" ref="H583:H620">G583/F583*100</f>
        <v>75.03121098626715</v>
      </c>
    </row>
    <row r="584" spans="1:8" ht="18.75" customHeight="1">
      <c r="A584" s="183" t="s">
        <v>223</v>
      </c>
      <c r="B584" s="176"/>
      <c r="C584" s="176"/>
      <c r="D584" s="21" t="s">
        <v>55</v>
      </c>
      <c r="E584" s="45">
        <v>4806</v>
      </c>
      <c r="F584" s="63">
        <v>4806</v>
      </c>
      <c r="G584" s="9">
        <v>3606</v>
      </c>
      <c r="H584" s="9">
        <f t="shared" si="12"/>
        <v>75.03121098626715</v>
      </c>
    </row>
    <row r="585" spans="1:8" ht="37.5" customHeight="1">
      <c r="A585" s="39" t="s">
        <v>224</v>
      </c>
      <c r="B585" s="6" t="s">
        <v>225</v>
      </c>
      <c r="C585" s="19"/>
      <c r="D585" s="6"/>
      <c r="E585" s="40">
        <f>+E586+E589+E591</f>
        <v>30530</v>
      </c>
      <c r="F585" s="40">
        <f>+F586+F589+F591</f>
        <v>36130</v>
      </c>
      <c r="G585" s="40">
        <f>+G586+G589+G591</f>
        <v>18564.93</v>
      </c>
      <c r="H585" s="86">
        <f t="shared" si="12"/>
        <v>51.38369775809577</v>
      </c>
    </row>
    <row r="586" spans="1:8" ht="21.75" customHeight="1">
      <c r="A586" s="140" t="s">
        <v>230</v>
      </c>
      <c r="B586" s="140"/>
      <c r="C586" s="42" t="s">
        <v>231</v>
      </c>
      <c r="D586" s="76"/>
      <c r="E586" s="26">
        <f>SUM(E587:E588)</f>
        <v>1530</v>
      </c>
      <c r="F586" s="26">
        <f>SUM(F587:F588)</f>
        <v>7130</v>
      </c>
      <c r="G586" s="26">
        <f>SUM(G587:G588)</f>
        <v>3664.93</v>
      </c>
      <c r="H586" s="80">
        <f>G586/F586*100</f>
        <v>51.401542776998596</v>
      </c>
    </row>
    <row r="587" spans="1:8" ht="18" customHeight="1">
      <c r="A587" s="184" t="s">
        <v>38</v>
      </c>
      <c r="B587" s="185"/>
      <c r="C587" s="185"/>
      <c r="D587" s="44" t="s">
        <v>39</v>
      </c>
      <c r="E587" s="17">
        <v>1530</v>
      </c>
      <c r="F587" s="17">
        <v>4920</v>
      </c>
      <c r="G587" s="9">
        <v>3054.93</v>
      </c>
      <c r="H587" s="9">
        <f>G587/F587*100</f>
        <v>62.0920731707317</v>
      </c>
    </row>
    <row r="588" spans="1:8" ht="18" customHeight="1">
      <c r="A588" s="176" t="s">
        <v>12</v>
      </c>
      <c r="B588" s="176"/>
      <c r="C588" s="176"/>
      <c r="D588" s="8" t="s">
        <v>13</v>
      </c>
      <c r="E588" s="17"/>
      <c r="F588" s="17">
        <v>2210</v>
      </c>
      <c r="G588" s="9">
        <v>610</v>
      </c>
      <c r="H588" s="9">
        <f>G588/F588*100</f>
        <v>27.601809954751133</v>
      </c>
    </row>
    <row r="589" spans="1:8" ht="24.75" customHeight="1">
      <c r="A589" s="140" t="s">
        <v>226</v>
      </c>
      <c r="B589" s="140"/>
      <c r="C589" s="42" t="s">
        <v>227</v>
      </c>
      <c r="D589" s="76"/>
      <c r="E589" s="26">
        <f>SUM(E590)</f>
        <v>24000</v>
      </c>
      <c r="F589" s="26">
        <f>SUM(F590)</f>
        <v>24000</v>
      </c>
      <c r="G589" s="26">
        <f>SUM(G590)</f>
        <v>14900</v>
      </c>
      <c r="H589" s="80">
        <f t="shared" si="12"/>
        <v>62.083333333333336</v>
      </c>
    </row>
    <row r="590" spans="1:8" ht="27" customHeight="1">
      <c r="A590" s="185" t="s">
        <v>170</v>
      </c>
      <c r="B590" s="185"/>
      <c r="C590" s="185"/>
      <c r="D590" s="16" t="s">
        <v>171</v>
      </c>
      <c r="E590" s="17">
        <v>24000</v>
      </c>
      <c r="F590" s="18">
        <v>24000</v>
      </c>
      <c r="G590" s="9">
        <v>14900</v>
      </c>
      <c r="H590" s="9">
        <f t="shared" si="12"/>
        <v>62.083333333333336</v>
      </c>
    </row>
    <row r="591" spans="1:8" ht="18.75" customHeight="1">
      <c r="A591" s="140" t="s">
        <v>228</v>
      </c>
      <c r="B591" s="140"/>
      <c r="C591" s="42" t="s">
        <v>229</v>
      </c>
      <c r="D591" s="76"/>
      <c r="E591" s="26">
        <f>SUM(E592:E593)</f>
        <v>5000</v>
      </c>
      <c r="F591" s="26">
        <f>SUM(F592:F593)</f>
        <v>5000</v>
      </c>
      <c r="G591" s="26">
        <f>SUM(G592:G593)</f>
        <v>0</v>
      </c>
      <c r="H591" s="80">
        <f t="shared" si="12"/>
        <v>0</v>
      </c>
    </row>
    <row r="592" spans="1:8" ht="17.25" customHeight="1">
      <c r="A592" s="184" t="s">
        <v>38</v>
      </c>
      <c r="B592" s="185"/>
      <c r="C592" s="185"/>
      <c r="D592" s="44" t="s">
        <v>39</v>
      </c>
      <c r="E592" s="18">
        <v>2500</v>
      </c>
      <c r="F592" s="18">
        <v>2500</v>
      </c>
      <c r="G592" s="9">
        <v>0</v>
      </c>
      <c r="H592" s="9">
        <f t="shared" si="12"/>
        <v>0</v>
      </c>
    </row>
    <row r="593" spans="1:8" ht="18" customHeight="1">
      <c r="A593" s="176" t="s">
        <v>12</v>
      </c>
      <c r="B593" s="176"/>
      <c r="C593" s="176"/>
      <c r="D593" s="8" t="s">
        <v>13</v>
      </c>
      <c r="E593" s="13">
        <v>2500</v>
      </c>
      <c r="F593" s="13">
        <v>2500</v>
      </c>
      <c r="G593" s="9">
        <v>0</v>
      </c>
      <c r="H593" s="9">
        <f t="shared" si="12"/>
        <v>0</v>
      </c>
    </row>
    <row r="594" spans="1:8" ht="22.5" customHeight="1">
      <c r="A594" s="19" t="s">
        <v>232</v>
      </c>
      <c r="B594" s="6" t="s">
        <v>233</v>
      </c>
      <c r="C594" s="19"/>
      <c r="D594" s="6"/>
      <c r="E594" s="40">
        <f>E595+E613</f>
        <v>606496</v>
      </c>
      <c r="F594" s="40">
        <f>F595+F613</f>
        <v>617886</v>
      </c>
      <c r="G594" s="40">
        <f>G595+G613</f>
        <v>300006.02999999997</v>
      </c>
      <c r="H594" s="86">
        <f t="shared" si="12"/>
        <v>48.55362154183781</v>
      </c>
    </row>
    <row r="595" spans="1:8" ht="21.75" customHeight="1">
      <c r="A595" s="190" t="s">
        <v>234</v>
      </c>
      <c r="B595" s="190"/>
      <c r="C595" s="10" t="s">
        <v>235</v>
      </c>
      <c r="D595" s="6"/>
      <c r="E595" s="30">
        <f>SUM(E596:E612)</f>
        <v>566096</v>
      </c>
      <c r="F595" s="30">
        <f>SUM(F596:F612)</f>
        <v>577486</v>
      </c>
      <c r="G595" s="30">
        <f>SUM(G596:G612)</f>
        <v>277484.12</v>
      </c>
      <c r="H595" s="80">
        <f t="shared" si="12"/>
        <v>48.05036312568616</v>
      </c>
    </row>
    <row r="596" spans="1:8" ht="18" customHeight="1">
      <c r="A596" s="176" t="s">
        <v>28</v>
      </c>
      <c r="B596" s="176"/>
      <c r="C596" s="176"/>
      <c r="D596" s="8" t="s">
        <v>29</v>
      </c>
      <c r="E596" s="13">
        <v>272018</v>
      </c>
      <c r="F596" s="31">
        <v>281254</v>
      </c>
      <c r="G596" s="75">
        <v>129579.51</v>
      </c>
      <c r="H596" s="9">
        <f t="shared" si="12"/>
        <v>46.07205941959936</v>
      </c>
    </row>
    <row r="597" spans="1:8" ht="16.5" customHeight="1">
      <c r="A597" s="176" t="s">
        <v>30</v>
      </c>
      <c r="B597" s="176"/>
      <c r="C597" s="176"/>
      <c r="D597" s="8" t="s">
        <v>31</v>
      </c>
      <c r="E597" s="31">
        <v>19028</v>
      </c>
      <c r="F597" s="31">
        <v>19028</v>
      </c>
      <c r="G597" s="75">
        <v>17671.71</v>
      </c>
      <c r="H597" s="9">
        <f t="shared" si="12"/>
        <v>92.87213579987387</v>
      </c>
    </row>
    <row r="598" spans="1:8" ht="17.25" customHeight="1">
      <c r="A598" s="176" t="s">
        <v>98</v>
      </c>
      <c r="B598" s="176"/>
      <c r="C598" s="176"/>
      <c r="D598" s="8" t="s">
        <v>33</v>
      </c>
      <c r="E598" s="31">
        <v>44937</v>
      </c>
      <c r="F598" s="31">
        <v>46364</v>
      </c>
      <c r="G598" s="75">
        <v>23375.36</v>
      </c>
      <c r="H598" s="9">
        <f t="shared" si="12"/>
        <v>50.41704770942973</v>
      </c>
    </row>
    <row r="599" spans="1:8" ht="17.25" customHeight="1">
      <c r="A599" s="176" t="s">
        <v>34</v>
      </c>
      <c r="B599" s="176"/>
      <c r="C599" s="176"/>
      <c r="D599" s="8" t="s">
        <v>35</v>
      </c>
      <c r="E599" s="31">
        <v>7130</v>
      </c>
      <c r="F599" s="31">
        <v>7357</v>
      </c>
      <c r="G599" s="75">
        <v>3723.11</v>
      </c>
      <c r="H599" s="9">
        <f t="shared" si="12"/>
        <v>50.60636128856871</v>
      </c>
    </row>
    <row r="600" spans="1:8" ht="17.25" customHeight="1">
      <c r="A600" s="136" t="s">
        <v>143</v>
      </c>
      <c r="B600" s="137"/>
      <c r="C600" s="137"/>
      <c r="D600" s="8" t="s">
        <v>37</v>
      </c>
      <c r="E600" s="31">
        <v>3000</v>
      </c>
      <c r="F600" s="31">
        <v>3000</v>
      </c>
      <c r="G600" s="75">
        <v>864</v>
      </c>
      <c r="H600" s="9">
        <f t="shared" si="12"/>
        <v>28.799999999999997</v>
      </c>
    </row>
    <row r="601" spans="1:8" ht="19.5" customHeight="1">
      <c r="A601" s="176" t="s">
        <v>38</v>
      </c>
      <c r="B601" s="176"/>
      <c r="C601" s="176"/>
      <c r="D601" s="8" t="s">
        <v>39</v>
      </c>
      <c r="E601" s="31">
        <v>24777</v>
      </c>
      <c r="F601" s="31">
        <v>25277</v>
      </c>
      <c r="G601" s="75">
        <v>14269.03</v>
      </c>
      <c r="H601" s="9">
        <f t="shared" si="12"/>
        <v>56.450646833089365</v>
      </c>
    </row>
    <row r="602" spans="1:8" ht="18" customHeight="1">
      <c r="A602" s="176" t="s">
        <v>40</v>
      </c>
      <c r="B602" s="176"/>
      <c r="C602" s="176"/>
      <c r="D602" s="8" t="s">
        <v>41</v>
      </c>
      <c r="E602" s="31">
        <v>113312</v>
      </c>
      <c r="F602" s="31">
        <v>113312</v>
      </c>
      <c r="G602" s="75">
        <v>53904.63</v>
      </c>
      <c r="H602" s="9">
        <f t="shared" si="12"/>
        <v>47.571863527252184</v>
      </c>
    </row>
    <row r="603" spans="1:8" ht="15.75" customHeight="1">
      <c r="A603" s="176" t="s">
        <v>42</v>
      </c>
      <c r="B603" s="176"/>
      <c r="C603" s="176"/>
      <c r="D603" s="8" t="s">
        <v>43</v>
      </c>
      <c r="E603" s="31">
        <v>39469</v>
      </c>
      <c r="F603" s="31">
        <v>39469</v>
      </c>
      <c r="G603" s="75">
        <v>7693.47</v>
      </c>
      <c r="H603" s="9">
        <f t="shared" si="12"/>
        <v>19.49243710253617</v>
      </c>
    </row>
    <row r="604" spans="1:8" ht="18.75" customHeight="1">
      <c r="A604" s="176" t="s">
        <v>12</v>
      </c>
      <c r="B604" s="176"/>
      <c r="C604" s="176"/>
      <c r="D604" s="8" t="s">
        <v>13</v>
      </c>
      <c r="E604" s="31">
        <v>6600</v>
      </c>
      <c r="F604" s="31">
        <v>6600</v>
      </c>
      <c r="G604" s="75">
        <v>4700.72</v>
      </c>
      <c r="H604" s="9">
        <f t="shared" si="12"/>
        <v>71.22303030303031</v>
      </c>
    </row>
    <row r="605" spans="1:8" ht="18" customHeight="1">
      <c r="A605" s="136" t="s">
        <v>145</v>
      </c>
      <c r="B605" s="137"/>
      <c r="C605" s="137"/>
      <c r="D605" s="21" t="s">
        <v>45</v>
      </c>
      <c r="E605" s="31">
        <v>2814</v>
      </c>
      <c r="F605" s="31">
        <v>2814</v>
      </c>
      <c r="G605" s="75">
        <v>843.8</v>
      </c>
      <c r="H605" s="9">
        <f t="shared" si="12"/>
        <v>29.985785358919685</v>
      </c>
    </row>
    <row r="606" spans="1:8" ht="17.25" customHeight="1">
      <c r="A606" s="159" t="s">
        <v>46</v>
      </c>
      <c r="B606" s="160"/>
      <c r="C606" s="160"/>
      <c r="D606" s="21" t="s">
        <v>47</v>
      </c>
      <c r="E606" s="31">
        <v>1040</v>
      </c>
      <c r="F606" s="31">
        <v>1040</v>
      </c>
      <c r="G606" s="75">
        <v>1023.62</v>
      </c>
      <c r="H606" s="9">
        <f t="shared" si="12"/>
        <v>98.425</v>
      </c>
    </row>
    <row r="607" spans="1:8" ht="18" customHeight="1">
      <c r="A607" s="159" t="s">
        <v>48</v>
      </c>
      <c r="B607" s="160"/>
      <c r="C607" s="160"/>
      <c r="D607" s="21" t="s">
        <v>49</v>
      </c>
      <c r="E607" s="31">
        <v>7505</v>
      </c>
      <c r="F607" s="31">
        <v>7505</v>
      </c>
      <c r="G607" s="75">
        <v>5012.57</v>
      </c>
      <c r="H607" s="9">
        <f t="shared" si="12"/>
        <v>66.78974017321785</v>
      </c>
    </row>
    <row r="608" spans="1:8" ht="16.5" customHeight="1">
      <c r="A608" s="187" t="s">
        <v>50</v>
      </c>
      <c r="B608" s="187"/>
      <c r="C608" s="187"/>
      <c r="D608" s="8" t="s">
        <v>51</v>
      </c>
      <c r="E608" s="31">
        <v>4169</v>
      </c>
      <c r="F608" s="31">
        <v>4169</v>
      </c>
      <c r="G608" s="75">
        <v>1536.69</v>
      </c>
      <c r="H608" s="9">
        <f t="shared" si="12"/>
        <v>36.859918445670424</v>
      </c>
    </row>
    <row r="609" spans="1:8" ht="19.5" customHeight="1">
      <c r="A609" s="176" t="s">
        <v>52</v>
      </c>
      <c r="B609" s="176"/>
      <c r="C609" s="176"/>
      <c r="D609" s="8" t="s">
        <v>53</v>
      </c>
      <c r="E609" s="31">
        <v>6021</v>
      </c>
      <c r="F609" s="31">
        <v>6021</v>
      </c>
      <c r="G609" s="75">
        <v>2754.9</v>
      </c>
      <c r="H609" s="9">
        <f t="shared" si="12"/>
        <v>45.75485799701047</v>
      </c>
    </row>
    <row r="610" spans="1:8" ht="17.25" customHeight="1">
      <c r="A610" s="176" t="s">
        <v>99</v>
      </c>
      <c r="B610" s="176"/>
      <c r="C610" s="176"/>
      <c r="D610" s="8" t="s">
        <v>55</v>
      </c>
      <c r="E610" s="31">
        <v>9253</v>
      </c>
      <c r="F610" s="31">
        <v>9253</v>
      </c>
      <c r="G610" s="75">
        <v>6940</v>
      </c>
      <c r="H610" s="9">
        <f t="shared" si="12"/>
        <v>75.00270182643467</v>
      </c>
    </row>
    <row r="611" spans="1:8" ht="27" customHeight="1">
      <c r="A611" s="142" t="s">
        <v>63</v>
      </c>
      <c r="B611" s="142"/>
      <c r="C611" s="142"/>
      <c r="D611" s="21" t="s">
        <v>64</v>
      </c>
      <c r="E611" s="31">
        <v>1023</v>
      </c>
      <c r="F611" s="31">
        <v>1023</v>
      </c>
      <c r="G611" s="75">
        <v>0</v>
      </c>
      <c r="H611" s="9">
        <f t="shared" si="12"/>
        <v>0</v>
      </c>
    </row>
    <row r="612" spans="1:8" ht="18" customHeight="1">
      <c r="A612" s="142" t="s">
        <v>65</v>
      </c>
      <c r="B612" s="142"/>
      <c r="C612" s="142"/>
      <c r="D612" s="21" t="s">
        <v>66</v>
      </c>
      <c r="E612" s="31">
        <v>4000</v>
      </c>
      <c r="F612" s="31">
        <v>4000</v>
      </c>
      <c r="G612" s="75">
        <v>3591</v>
      </c>
      <c r="H612" s="9">
        <f t="shared" si="12"/>
        <v>89.775</v>
      </c>
    </row>
    <row r="613" spans="1:8" ht="24" customHeight="1">
      <c r="A613" s="188" t="s">
        <v>236</v>
      </c>
      <c r="B613" s="189"/>
      <c r="C613" s="24" t="s">
        <v>237</v>
      </c>
      <c r="D613" s="14"/>
      <c r="E613" s="26">
        <f>SUM(E614:E616)</f>
        <v>40400</v>
      </c>
      <c r="F613" s="26">
        <f>SUM(F614:F616)</f>
        <v>40400</v>
      </c>
      <c r="G613" s="26">
        <f>SUM(G614:G616)</f>
        <v>22521.91</v>
      </c>
      <c r="H613" s="80">
        <f>G613/F613*100</f>
        <v>55.74730198019802</v>
      </c>
    </row>
    <row r="614" spans="1:8" ht="27" customHeight="1">
      <c r="A614" s="185" t="s">
        <v>170</v>
      </c>
      <c r="B614" s="185"/>
      <c r="C614" s="185"/>
      <c r="D614" s="16" t="s">
        <v>171</v>
      </c>
      <c r="E614" s="17">
        <v>30690</v>
      </c>
      <c r="F614" s="17">
        <v>27690</v>
      </c>
      <c r="G614" s="9">
        <v>16000</v>
      </c>
      <c r="H614" s="9">
        <f t="shared" si="12"/>
        <v>57.782592993860604</v>
      </c>
    </row>
    <row r="615" spans="1:8" ht="19.5" customHeight="1">
      <c r="A615" s="184" t="s">
        <v>38</v>
      </c>
      <c r="B615" s="185"/>
      <c r="C615" s="185"/>
      <c r="D615" s="44" t="s">
        <v>39</v>
      </c>
      <c r="E615" s="17">
        <v>6130</v>
      </c>
      <c r="F615" s="17">
        <v>6130</v>
      </c>
      <c r="G615" s="9">
        <v>1598.21</v>
      </c>
      <c r="H615" s="9">
        <f t="shared" si="12"/>
        <v>26.07194127243067</v>
      </c>
    </row>
    <row r="616" spans="1:8" ht="20.25" customHeight="1">
      <c r="A616" s="176" t="s">
        <v>12</v>
      </c>
      <c r="B616" s="176"/>
      <c r="C616" s="176"/>
      <c r="D616" s="8" t="s">
        <v>13</v>
      </c>
      <c r="E616" s="17">
        <v>3580</v>
      </c>
      <c r="F616" s="17">
        <v>6580</v>
      </c>
      <c r="G616" s="9">
        <v>4923.7</v>
      </c>
      <c r="H616" s="9">
        <f t="shared" si="12"/>
        <v>74.82826747720365</v>
      </c>
    </row>
    <row r="617" spans="1:8" ht="18.75" customHeight="1">
      <c r="A617" s="19" t="s">
        <v>238</v>
      </c>
      <c r="B617" s="6" t="s">
        <v>239</v>
      </c>
      <c r="C617" s="19"/>
      <c r="D617" s="6"/>
      <c r="E617" s="40">
        <f>SUM(E618)</f>
        <v>1669504</v>
      </c>
      <c r="F617" s="40">
        <f>SUM(F618)</f>
        <v>264659.84</v>
      </c>
      <c r="G617" s="40">
        <f>SUM(G618)</f>
        <v>0</v>
      </c>
      <c r="H617" s="86">
        <v>0</v>
      </c>
    </row>
    <row r="618" spans="1:8" ht="21.75" customHeight="1">
      <c r="A618" s="186" t="s">
        <v>240</v>
      </c>
      <c r="B618" s="186"/>
      <c r="C618" s="10" t="s">
        <v>241</v>
      </c>
      <c r="D618" s="14"/>
      <c r="E618" s="26">
        <f>SUM(E619:E619)</f>
        <v>1669504</v>
      </c>
      <c r="F618" s="26">
        <f>SUM(F619:F619)</f>
        <v>264659.84</v>
      </c>
      <c r="G618" s="26">
        <f>SUM(G619:G619)</f>
        <v>0</v>
      </c>
      <c r="H618" s="80">
        <v>0</v>
      </c>
    </row>
    <row r="619" spans="1:8" ht="17.25" customHeight="1">
      <c r="A619" s="183" t="s">
        <v>242</v>
      </c>
      <c r="B619" s="176"/>
      <c r="C619" s="176"/>
      <c r="D619" s="16" t="s">
        <v>243</v>
      </c>
      <c r="E619" s="17">
        <v>1669504</v>
      </c>
      <c r="F619" s="27">
        <v>264659.84</v>
      </c>
      <c r="G619" s="9">
        <v>0</v>
      </c>
      <c r="H619" s="9">
        <v>0</v>
      </c>
    </row>
    <row r="620" spans="1:8" ht="19.5" customHeight="1">
      <c r="A620" s="186" t="s">
        <v>244</v>
      </c>
      <c r="B620" s="186"/>
      <c r="C620" s="186"/>
      <c r="D620" s="41"/>
      <c r="E620" s="30">
        <f>E8+E11+E16+E43+E47+E53+E79+E141+E188+E191+E322+E333+E346+E452+E509+E585+E594+E617</f>
        <v>49944608</v>
      </c>
      <c r="F620" s="30">
        <f>F8+F11+F16+F43+F47+F53+F79+F141+F188+F191+F322+F333+F346+F452+F509+F585+F594+F617</f>
        <v>53827716.88000001</v>
      </c>
      <c r="G620" s="30">
        <f>G8+G11+G16+G43+G47+G53+G79+G141+G188+G191+G322+G333+G346+G452+G509+G585+G594+G617</f>
        <v>20205796.530000005</v>
      </c>
      <c r="H620" s="30">
        <f t="shared" si="12"/>
        <v>37.537903706830974</v>
      </c>
    </row>
    <row r="621" spans="1:6" ht="12.75">
      <c r="A621" s="54"/>
      <c r="B621" s="54"/>
      <c r="C621" s="54"/>
      <c r="F621" s="55"/>
    </row>
    <row r="622" spans="1:6" ht="19.5" customHeight="1">
      <c r="A622" s="53"/>
      <c r="B622" s="53"/>
      <c r="C622" s="53"/>
      <c r="F622" s="56"/>
    </row>
    <row r="623" spans="1:6" ht="19.5" customHeight="1">
      <c r="A623" s="53"/>
      <c r="B623" s="53"/>
      <c r="C623" s="53"/>
      <c r="F623" s="56"/>
    </row>
    <row r="624" spans="1:6" ht="17.25" customHeight="1">
      <c r="A624" s="53"/>
      <c r="B624" s="53"/>
      <c r="C624" s="53"/>
      <c r="F624" s="56"/>
    </row>
    <row r="625" spans="1:6" ht="19.5" customHeight="1">
      <c r="A625" s="53"/>
      <c r="B625" s="53"/>
      <c r="C625" s="118" t="s">
        <v>245</v>
      </c>
      <c r="D625" s="119"/>
      <c r="E625" s="119"/>
      <c r="F625" s="56"/>
    </row>
    <row r="626" spans="3:6" ht="25.5" customHeight="1">
      <c r="C626" s="120" t="s">
        <v>277</v>
      </c>
      <c r="D626" s="121"/>
      <c r="E626" s="119"/>
      <c r="F626" s="117"/>
    </row>
    <row r="627" spans="3:6" ht="20.25" customHeight="1">
      <c r="C627" s="120" t="s">
        <v>278</v>
      </c>
      <c r="D627" s="121"/>
      <c r="E627" s="119"/>
      <c r="F627" s="117"/>
    </row>
    <row r="628" spans="3:6" ht="19.5" customHeight="1">
      <c r="C628" s="120" t="s">
        <v>279</v>
      </c>
      <c r="D628" s="121"/>
      <c r="E628" s="119"/>
      <c r="F628" s="117"/>
    </row>
    <row r="629" spans="3:6" ht="18" customHeight="1">
      <c r="C629" s="120" t="s">
        <v>280</v>
      </c>
      <c r="D629" s="121"/>
      <c r="E629" s="119"/>
      <c r="F629" s="117"/>
    </row>
    <row r="630" spans="3:6" ht="19.5" customHeight="1">
      <c r="C630" s="120" t="s">
        <v>281</v>
      </c>
      <c r="D630" s="121"/>
      <c r="E630" s="119"/>
      <c r="F630" s="117"/>
    </row>
    <row r="631" spans="3:4" ht="12.75">
      <c r="C631" s="116"/>
      <c r="D631" s="116"/>
    </row>
  </sheetData>
  <mergeCells count="601">
    <mergeCell ref="A449:C449"/>
    <mergeCell ref="A447:C447"/>
    <mergeCell ref="A445:C445"/>
    <mergeCell ref="A446:C446"/>
    <mergeCell ref="A448:C448"/>
    <mergeCell ref="A442:C442"/>
    <mergeCell ref="A443:C443"/>
    <mergeCell ref="A444:C444"/>
    <mergeCell ref="A435:C435"/>
    <mergeCell ref="A436:C436"/>
    <mergeCell ref="A439:C439"/>
    <mergeCell ref="A441:C441"/>
    <mergeCell ref="A434:C434"/>
    <mergeCell ref="A437:C437"/>
    <mergeCell ref="A438:C438"/>
    <mergeCell ref="A440:C440"/>
    <mergeCell ref="A397:C397"/>
    <mergeCell ref="A426:C426"/>
    <mergeCell ref="A421:C421"/>
    <mergeCell ref="A424:C424"/>
    <mergeCell ref="A407:C407"/>
    <mergeCell ref="A405:B405"/>
    <mergeCell ref="A406:C406"/>
    <mergeCell ref="A414:C414"/>
    <mergeCell ref="A415:C415"/>
    <mergeCell ref="A416:C416"/>
    <mergeCell ref="A178:C178"/>
    <mergeCell ref="A358:C358"/>
    <mergeCell ref="A372:B372"/>
    <mergeCell ref="A361:C361"/>
    <mergeCell ref="A359:C359"/>
    <mergeCell ref="A366:C366"/>
    <mergeCell ref="A348:C348"/>
    <mergeCell ref="A367:C367"/>
    <mergeCell ref="A579:C579"/>
    <mergeCell ref="A173:C173"/>
    <mergeCell ref="A175:C175"/>
    <mergeCell ref="A399:C399"/>
    <mergeCell ref="A390:C390"/>
    <mergeCell ref="A352:C352"/>
    <mergeCell ref="A395:C395"/>
    <mergeCell ref="A174:C174"/>
    <mergeCell ref="A301:C301"/>
    <mergeCell ref="A375:C375"/>
    <mergeCell ref="A520:C520"/>
    <mergeCell ref="A151:C151"/>
    <mergeCell ref="A145:C145"/>
    <mergeCell ref="A256:C256"/>
    <mergeCell ref="A214:C214"/>
    <mergeCell ref="A171:C171"/>
    <mergeCell ref="A252:C252"/>
    <mergeCell ref="A192:B192"/>
    <mergeCell ref="A193:C193"/>
    <mergeCell ref="A378:C378"/>
    <mergeCell ref="A396:C396"/>
    <mergeCell ref="A379:C379"/>
    <mergeCell ref="A381:C381"/>
    <mergeCell ref="A393:C393"/>
    <mergeCell ref="A394:C394"/>
    <mergeCell ref="A388:C388"/>
    <mergeCell ref="A380:C380"/>
    <mergeCell ref="A502:C502"/>
    <mergeCell ref="A485:C485"/>
    <mergeCell ref="A484:C484"/>
    <mergeCell ref="A491:C491"/>
    <mergeCell ref="A280:C280"/>
    <mergeCell ref="A270:C270"/>
    <mergeCell ref="A276:C276"/>
    <mergeCell ref="A277:C277"/>
    <mergeCell ref="A275:C275"/>
    <mergeCell ref="A521:C521"/>
    <mergeCell ref="A257:C257"/>
    <mergeCell ref="A284:C284"/>
    <mergeCell ref="A273:C273"/>
    <mergeCell ref="A274:C274"/>
    <mergeCell ref="A269:C269"/>
    <mergeCell ref="A278:C278"/>
    <mergeCell ref="A493:C493"/>
    <mergeCell ref="A483:C483"/>
    <mergeCell ref="A267:C267"/>
    <mergeCell ref="A518:C518"/>
    <mergeCell ref="A517:C517"/>
    <mergeCell ref="A504:C504"/>
    <mergeCell ref="A506:C506"/>
    <mergeCell ref="A505:C505"/>
    <mergeCell ref="A511:C511"/>
    <mergeCell ref="A510:B510"/>
    <mergeCell ref="A499:C499"/>
    <mergeCell ref="A489:C489"/>
    <mergeCell ref="A490:C490"/>
    <mergeCell ref="A496:C496"/>
    <mergeCell ref="A492:C492"/>
    <mergeCell ref="A503:C503"/>
    <mergeCell ref="A495:C495"/>
    <mergeCell ref="A501:C501"/>
    <mergeCell ref="A500:C500"/>
    <mergeCell ref="A529:C529"/>
    <mergeCell ref="A527:B527"/>
    <mergeCell ref="A528:C528"/>
    <mergeCell ref="A522:C522"/>
    <mergeCell ref="A526:C526"/>
    <mergeCell ref="A523:C523"/>
    <mergeCell ref="A524:C524"/>
    <mergeCell ref="A525:C525"/>
    <mergeCell ref="A305:C305"/>
    <mergeCell ref="A310:C310"/>
    <mergeCell ref="A311:C311"/>
    <mergeCell ref="A306:C306"/>
    <mergeCell ref="A307:C307"/>
    <mergeCell ref="A391:C391"/>
    <mergeCell ref="A371:C371"/>
    <mergeCell ref="A422:C422"/>
    <mergeCell ref="A313:C313"/>
    <mergeCell ref="A369:C369"/>
    <mergeCell ref="A363:C363"/>
    <mergeCell ref="A364:C364"/>
    <mergeCell ref="A368:C368"/>
    <mergeCell ref="A389:C389"/>
    <mergeCell ref="A383:B383"/>
    <mergeCell ref="A362:C362"/>
    <mergeCell ref="A355:C355"/>
    <mergeCell ref="A335:B335"/>
    <mergeCell ref="A341:B341"/>
    <mergeCell ref="A347:B347"/>
    <mergeCell ref="A350:C350"/>
    <mergeCell ref="A373:C373"/>
    <mergeCell ref="A494:C494"/>
    <mergeCell ref="A365:C365"/>
    <mergeCell ref="A482:C482"/>
    <mergeCell ref="A479:C479"/>
    <mergeCell ref="A480:C480"/>
    <mergeCell ref="A400:C400"/>
    <mergeCell ref="A382:C382"/>
    <mergeCell ref="A376:C376"/>
    <mergeCell ref="A370:C370"/>
    <mergeCell ref="A289:C289"/>
    <mergeCell ref="A288:C288"/>
    <mergeCell ref="A290:C290"/>
    <mergeCell ref="A285:C285"/>
    <mergeCell ref="A13:C13"/>
    <mergeCell ref="A14:B14"/>
    <mergeCell ref="A9:B9"/>
    <mergeCell ref="A10:C10"/>
    <mergeCell ref="A12:B12"/>
    <mergeCell ref="A102:C102"/>
    <mergeCell ref="A236:C236"/>
    <mergeCell ref="A107:C107"/>
    <mergeCell ref="A106:C106"/>
    <mergeCell ref="A104:C104"/>
    <mergeCell ref="A123:C123"/>
    <mergeCell ref="A124:C124"/>
    <mergeCell ref="A116:C116"/>
    <mergeCell ref="A117:C117"/>
    <mergeCell ref="A118:C118"/>
    <mergeCell ref="A119:C119"/>
    <mergeCell ref="A121:C121"/>
    <mergeCell ref="A166:C166"/>
    <mergeCell ref="A85:C85"/>
    <mergeCell ref="A113:C113"/>
    <mergeCell ref="A114:C114"/>
    <mergeCell ref="A133:C133"/>
    <mergeCell ref="A134:C134"/>
    <mergeCell ref="A126:B126"/>
    <mergeCell ref="A130:C130"/>
    <mergeCell ref="A82:C82"/>
    <mergeCell ref="A93:C93"/>
    <mergeCell ref="A94:C94"/>
    <mergeCell ref="A95:C95"/>
    <mergeCell ref="A90:C90"/>
    <mergeCell ref="A91:C91"/>
    <mergeCell ref="A72:C72"/>
    <mergeCell ref="A75:C75"/>
    <mergeCell ref="A101:C101"/>
    <mergeCell ref="A83:C83"/>
    <mergeCell ref="A84:C84"/>
    <mergeCell ref="A86:B86"/>
    <mergeCell ref="A97:C97"/>
    <mergeCell ref="A99:C99"/>
    <mergeCell ref="A96:B96"/>
    <mergeCell ref="A98:C98"/>
    <mergeCell ref="A76:C76"/>
    <mergeCell ref="A77:C77"/>
    <mergeCell ref="A73:C73"/>
    <mergeCell ref="A74:C74"/>
    <mergeCell ref="A27:C27"/>
    <mergeCell ref="A28:C28"/>
    <mergeCell ref="A24:C24"/>
    <mergeCell ref="A25:C25"/>
    <mergeCell ref="A15:C15"/>
    <mergeCell ref="A17:B17"/>
    <mergeCell ref="A20:C20"/>
    <mergeCell ref="A21:C21"/>
    <mergeCell ref="A19:C19"/>
    <mergeCell ref="A18:C18"/>
    <mergeCell ref="A22:C22"/>
    <mergeCell ref="A23:C23"/>
    <mergeCell ref="A487:C487"/>
    <mergeCell ref="A69:C69"/>
    <mergeCell ref="A108:C108"/>
    <mergeCell ref="A109:C109"/>
    <mergeCell ref="A110:C110"/>
    <mergeCell ref="A112:C112"/>
    <mergeCell ref="A111:C111"/>
    <mergeCell ref="A26:C26"/>
    <mergeCell ref="A30:C30"/>
    <mergeCell ref="A31:C31"/>
    <mergeCell ref="A29:C29"/>
    <mergeCell ref="A35:C35"/>
    <mergeCell ref="A32:C32"/>
    <mergeCell ref="A33:C33"/>
    <mergeCell ref="A34:C34"/>
    <mergeCell ref="A40:C40"/>
    <mergeCell ref="A44:B44"/>
    <mergeCell ref="A36:C36"/>
    <mergeCell ref="A42:C42"/>
    <mergeCell ref="A38:C38"/>
    <mergeCell ref="A39:C39"/>
    <mergeCell ref="A37:C37"/>
    <mergeCell ref="A41:C41"/>
    <mergeCell ref="A54:B54"/>
    <mergeCell ref="A55:C55"/>
    <mergeCell ref="A56:B56"/>
    <mergeCell ref="A45:C45"/>
    <mergeCell ref="A46:C46"/>
    <mergeCell ref="A48:B48"/>
    <mergeCell ref="A51:C51"/>
    <mergeCell ref="A52:C52"/>
    <mergeCell ref="A49:C49"/>
    <mergeCell ref="A50:C50"/>
    <mergeCell ref="A57:C57"/>
    <mergeCell ref="A58:B58"/>
    <mergeCell ref="A59:C59"/>
    <mergeCell ref="A60:C60"/>
    <mergeCell ref="A61:C61"/>
    <mergeCell ref="A62:C62"/>
    <mergeCell ref="A63:C63"/>
    <mergeCell ref="A92:C92"/>
    <mergeCell ref="A88:C88"/>
    <mergeCell ref="A89:C89"/>
    <mergeCell ref="A87:C87"/>
    <mergeCell ref="A65:C65"/>
    <mergeCell ref="A78:C78"/>
    <mergeCell ref="A81:C81"/>
    <mergeCell ref="A131:C131"/>
    <mergeCell ref="A128:C128"/>
    <mergeCell ref="A129:C129"/>
    <mergeCell ref="A127:C127"/>
    <mergeCell ref="A132:C132"/>
    <mergeCell ref="A135:B135"/>
    <mergeCell ref="A136:C136"/>
    <mergeCell ref="A137:C137"/>
    <mergeCell ref="A142:B142"/>
    <mergeCell ref="A138:C138"/>
    <mergeCell ref="A139:B139"/>
    <mergeCell ref="A140:C140"/>
    <mergeCell ref="A147:C147"/>
    <mergeCell ref="A149:C149"/>
    <mergeCell ref="A144:C144"/>
    <mergeCell ref="A148:C148"/>
    <mergeCell ref="A146:C146"/>
    <mergeCell ref="A143:C143"/>
    <mergeCell ref="A152:C152"/>
    <mergeCell ref="A164:C164"/>
    <mergeCell ref="A156:C156"/>
    <mergeCell ref="A161:C161"/>
    <mergeCell ref="A153:C153"/>
    <mergeCell ref="A154:C154"/>
    <mergeCell ref="A155:C155"/>
    <mergeCell ref="A157:C157"/>
    <mergeCell ref="A158:C158"/>
    <mergeCell ref="A189:B189"/>
    <mergeCell ref="A190:C190"/>
    <mergeCell ref="A160:C160"/>
    <mergeCell ref="A167:C167"/>
    <mergeCell ref="A165:C165"/>
    <mergeCell ref="A163:C163"/>
    <mergeCell ref="A169:C169"/>
    <mergeCell ref="A170:C170"/>
    <mergeCell ref="A162:C162"/>
    <mergeCell ref="A186:C186"/>
    <mergeCell ref="A150:C150"/>
    <mergeCell ref="A197:C197"/>
    <mergeCell ref="A194:C194"/>
    <mergeCell ref="A195:C195"/>
    <mergeCell ref="A196:C196"/>
    <mergeCell ref="A168:C168"/>
    <mergeCell ref="A177:C177"/>
    <mergeCell ref="A172:B172"/>
    <mergeCell ref="A176:C176"/>
    <mergeCell ref="A159:C159"/>
    <mergeCell ref="A198:C198"/>
    <mergeCell ref="A201:C201"/>
    <mergeCell ref="A202:C202"/>
    <mergeCell ref="A203:C203"/>
    <mergeCell ref="A199:C199"/>
    <mergeCell ref="A200:C200"/>
    <mergeCell ref="A220:C220"/>
    <mergeCell ref="A205:C205"/>
    <mergeCell ref="A206:C206"/>
    <mergeCell ref="A209:C209"/>
    <mergeCell ref="A210:C210"/>
    <mergeCell ref="A207:C207"/>
    <mergeCell ref="A208:C208"/>
    <mergeCell ref="A213:C213"/>
    <mergeCell ref="A235:C235"/>
    <mergeCell ref="A211:C211"/>
    <mergeCell ref="A215:B215"/>
    <mergeCell ref="A221:C221"/>
    <mergeCell ref="A222:C222"/>
    <mergeCell ref="A216:C216"/>
    <mergeCell ref="A217:C217"/>
    <mergeCell ref="A218:C218"/>
    <mergeCell ref="A219:C219"/>
    <mergeCell ref="A212:C212"/>
    <mergeCell ref="A247:C247"/>
    <mergeCell ref="A228:B228"/>
    <mergeCell ref="A230:D230"/>
    <mergeCell ref="A231:C231"/>
    <mergeCell ref="A232:C232"/>
    <mergeCell ref="A237:C237"/>
    <mergeCell ref="A238:C238"/>
    <mergeCell ref="A229:C229"/>
    <mergeCell ref="A233:C233"/>
    <mergeCell ref="A234:C234"/>
    <mergeCell ref="A246:C246"/>
    <mergeCell ref="A240:C240"/>
    <mergeCell ref="A241:C241"/>
    <mergeCell ref="A242:C242"/>
    <mergeCell ref="A243:C243"/>
    <mergeCell ref="A244:C244"/>
    <mergeCell ref="A304:C304"/>
    <mergeCell ref="A239:C239"/>
    <mergeCell ref="A251:C251"/>
    <mergeCell ref="A264:C264"/>
    <mergeCell ref="A266:C266"/>
    <mergeCell ref="A254:C254"/>
    <mergeCell ref="A255:D255"/>
    <mergeCell ref="A258:C258"/>
    <mergeCell ref="A261:C261"/>
    <mergeCell ref="A260:C260"/>
    <mergeCell ref="A259:C259"/>
    <mergeCell ref="A303:C303"/>
    <mergeCell ref="A292:C292"/>
    <mergeCell ref="A293:B293"/>
    <mergeCell ref="A300:C300"/>
    <mergeCell ref="A282:C282"/>
    <mergeCell ref="A286:B286"/>
    <mergeCell ref="A287:C287"/>
    <mergeCell ref="A299:C299"/>
    <mergeCell ref="A291:C291"/>
    <mergeCell ref="A315:C315"/>
    <mergeCell ref="A418:C418"/>
    <mergeCell ref="A413:C413"/>
    <mergeCell ref="A342:B342"/>
    <mergeCell ref="A334:B334"/>
    <mergeCell ref="A340:B340"/>
    <mergeCell ref="A353:C353"/>
    <mergeCell ref="A343:C343"/>
    <mergeCell ref="A338:C338"/>
    <mergeCell ref="A337:C337"/>
    <mergeCell ref="A408:C408"/>
    <mergeCell ref="A412:B412"/>
    <mergeCell ref="A411:C411"/>
    <mergeCell ref="A409:C409"/>
    <mergeCell ref="A410:C410"/>
    <mergeCell ref="A417:C417"/>
    <mergeCell ref="A454:C454"/>
    <mergeCell ref="A455:C455"/>
    <mergeCell ref="A456:C456"/>
    <mergeCell ref="A427:C427"/>
    <mergeCell ref="A423:C423"/>
    <mergeCell ref="A425:C425"/>
    <mergeCell ref="A428:B428"/>
    <mergeCell ref="A429:C429"/>
    <mergeCell ref="A433:C433"/>
    <mergeCell ref="A457:C457"/>
    <mergeCell ref="A460:C460"/>
    <mergeCell ref="A467:C467"/>
    <mergeCell ref="A468:C468"/>
    <mergeCell ref="A459:C459"/>
    <mergeCell ref="A465:C465"/>
    <mergeCell ref="A464:C464"/>
    <mergeCell ref="A533:C533"/>
    <mergeCell ref="A530:C530"/>
    <mergeCell ref="A531:C531"/>
    <mergeCell ref="A532:C532"/>
    <mergeCell ref="A534:C534"/>
    <mergeCell ref="A539:C539"/>
    <mergeCell ref="A542:C542"/>
    <mergeCell ref="A543:C543"/>
    <mergeCell ref="A535:C535"/>
    <mergeCell ref="A536:C536"/>
    <mergeCell ref="A538:C538"/>
    <mergeCell ref="A540:C540"/>
    <mergeCell ref="A541:C541"/>
    <mergeCell ref="A537:C537"/>
    <mergeCell ref="A544:C544"/>
    <mergeCell ref="A550:C550"/>
    <mergeCell ref="A551:C551"/>
    <mergeCell ref="A552:C552"/>
    <mergeCell ref="A547:B547"/>
    <mergeCell ref="A548:C548"/>
    <mergeCell ref="A549:C549"/>
    <mergeCell ref="A545:C545"/>
    <mergeCell ref="A546:C546"/>
    <mergeCell ref="A555:C555"/>
    <mergeCell ref="A553:C553"/>
    <mergeCell ref="A559:C559"/>
    <mergeCell ref="A556:C556"/>
    <mergeCell ref="A557:C557"/>
    <mergeCell ref="A554:C554"/>
    <mergeCell ref="A558:C558"/>
    <mergeCell ref="A560:C560"/>
    <mergeCell ref="A563:C563"/>
    <mergeCell ref="A564:C564"/>
    <mergeCell ref="A569:C569"/>
    <mergeCell ref="A561:C561"/>
    <mergeCell ref="A562:C562"/>
    <mergeCell ref="A566:C566"/>
    <mergeCell ref="A567:C567"/>
    <mergeCell ref="A583:B583"/>
    <mergeCell ref="A573:C573"/>
    <mergeCell ref="A572:C572"/>
    <mergeCell ref="A574:C574"/>
    <mergeCell ref="A576:C576"/>
    <mergeCell ref="A577:C577"/>
    <mergeCell ref="A581:C581"/>
    <mergeCell ref="A580:C580"/>
    <mergeCell ref="A578:C578"/>
    <mergeCell ref="A582:C582"/>
    <mergeCell ref="A595:B595"/>
    <mergeCell ref="A596:C596"/>
    <mergeCell ref="A584:C584"/>
    <mergeCell ref="A593:C593"/>
    <mergeCell ref="A590:C590"/>
    <mergeCell ref="A591:B591"/>
    <mergeCell ref="A586:B586"/>
    <mergeCell ref="A587:C587"/>
    <mergeCell ref="A588:C588"/>
    <mergeCell ref="A620:C620"/>
    <mergeCell ref="A512:C512"/>
    <mergeCell ref="A513:C513"/>
    <mergeCell ref="A514:C514"/>
    <mergeCell ref="A515:C515"/>
    <mergeCell ref="A516:C516"/>
    <mergeCell ref="A592:C592"/>
    <mergeCell ref="A589:B589"/>
    <mergeCell ref="A570:B570"/>
    <mergeCell ref="A604:C604"/>
    <mergeCell ref="A609:C609"/>
    <mergeCell ref="A605:C605"/>
    <mergeCell ref="A614:C614"/>
    <mergeCell ref="A611:C611"/>
    <mergeCell ref="A612:C612"/>
    <mergeCell ref="A613:B613"/>
    <mergeCell ref="A607:C607"/>
    <mergeCell ref="A606:C606"/>
    <mergeCell ref="A619:C619"/>
    <mergeCell ref="A615:C615"/>
    <mergeCell ref="A616:C616"/>
    <mergeCell ref="A253:B253"/>
    <mergeCell ref="A618:B618"/>
    <mergeCell ref="A598:C598"/>
    <mergeCell ref="A599:C599"/>
    <mergeCell ref="A610:C610"/>
    <mergeCell ref="A608:C608"/>
    <mergeCell ref="A601:C601"/>
    <mergeCell ref="A602:C602"/>
    <mergeCell ref="A600:C600"/>
    <mergeCell ref="A603:C603"/>
    <mergeCell ref="A360:C360"/>
    <mergeCell ref="A419:C419"/>
    <mergeCell ref="A420:C420"/>
    <mergeCell ref="A453:B453"/>
    <mergeCell ref="A458:C458"/>
    <mergeCell ref="A597:C597"/>
    <mergeCell ref="A575:C575"/>
    <mergeCell ref="A402:C402"/>
    <mergeCell ref="A298:C298"/>
    <mergeCell ref="A297:C297"/>
    <mergeCell ref="A296:C296"/>
    <mergeCell ref="A351:C351"/>
    <mergeCell ref="A317:C317"/>
    <mergeCell ref="A321:C321"/>
    <mergeCell ref="A309:C309"/>
    <mergeCell ref="A319:C319"/>
    <mergeCell ref="A312:C312"/>
    <mergeCell ref="A432:C432"/>
    <mergeCell ref="A477:B477"/>
    <mergeCell ref="A469:B469"/>
    <mergeCell ref="A470:C470"/>
    <mergeCell ref="A471:C471"/>
    <mergeCell ref="A472:C472"/>
    <mergeCell ref="A475:C475"/>
    <mergeCell ref="A473:C473"/>
    <mergeCell ref="A461:C461"/>
    <mergeCell ref="A474:C474"/>
    <mergeCell ref="A115:C115"/>
    <mergeCell ref="A401:C401"/>
    <mergeCell ref="A336:B336"/>
    <mergeCell ref="A385:C385"/>
    <mergeCell ref="A386:C386"/>
    <mergeCell ref="A377:C377"/>
    <mergeCell ref="A344:C344"/>
    <mergeCell ref="A345:C345"/>
    <mergeCell ref="A374:C374"/>
    <mergeCell ref="A354:C354"/>
    <mergeCell ref="G5:G6"/>
    <mergeCell ref="H5:H6"/>
    <mergeCell ref="A5:A6"/>
    <mergeCell ref="B5:D5"/>
    <mergeCell ref="E5:E6"/>
    <mergeCell ref="F5:F6"/>
    <mergeCell ref="A120:C120"/>
    <mergeCell ref="A357:C357"/>
    <mergeCell ref="A356:C356"/>
    <mergeCell ref="A223:C223"/>
    <mergeCell ref="A224:C224"/>
    <mergeCell ref="A302:C302"/>
    <mergeCell ref="A294:C294"/>
    <mergeCell ref="A295:C295"/>
    <mergeCell ref="A268:C268"/>
    <mergeCell ref="A279:C279"/>
    <mergeCell ref="A320:B320"/>
    <mergeCell ref="A316:B316"/>
    <mergeCell ref="A283:C283"/>
    <mergeCell ref="A125:C125"/>
    <mergeCell ref="A271:C271"/>
    <mergeCell ref="A225:C225"/>
    <mergeCell ref="A314:C314"/>
    <mergeCell ref="A318:C318"/>
    <mergeCell ref="A308:C308"/>
    <mergeCell ref="A185:C185"/>
    <mergeCell ref="A331:C331"/>
    <mergeCell ref="A329:C329"/>
    <mergeCell ref="A327:C327"/>
    <mergeCell ref="A328:C328"/>
    <mergeCell ref="A323:B323"/>
    <mergeCell ref="A326:C326"/>
    <mergeCell ref="A324:C324"/>
    <mergeCell ref="A325:C325"/>
    <mergeCell ref="A571:C571"/>
    <mergeCell ref="A392:C392"/>
    <mergeCell ref="A398:C398"/>
    <mergeCell ref="A463:C463"/>
    <mergeCell ref="A403:C403"/>
    <mergeCell ref="A462:C462"/>
    <mergeCell ref="A451:C451"/>
    <mergeCell ref="A404:C404"/>
    <mergeCell ref="A430:C430"/>
    <mergeCell ref="A431:C431"/>
    <mergeCell ref="A519:C519"/>
    <mergeCell ref="A565:C565"/>
    <mergeCell ref="A568:C568"/>
    <mergeCell ref="A179:B179"/>
    <mergeCell ref="A245:C245"/>
    <mergeCell ref="A184:C184"/>
    <mergeCell ref="A263:C263"/>
    <mergeCell ref="A265:C265"/>
    <mergeCell ref="A272:C272"/>
    <mergeCell ref="A187:C187"/>
    <mergeCell ref="A64:C64"/>
    <mergeCell ref="A100:C100"/>
    <mergeCell ref="A103:C103"/>
    <mergeCell ref="A105:C105"/>
    <mergeCell ref="A66:C66"/>
    <mergeCell ref="A67:C67"/>
    <mergeCell ref="A68:C68"/>
    <mergeCell ref="A70:C70"/>
    <mergeCell ref="A80:B80"/>
    <mergeCell ref="A71:C71"/>
    <mergeCell ref="A122:C122"/>
    <mergeCell ref="A281:C281"/>
    <mergeCell ref="A180:C180"/>
    <mergeCell ref="A181:C181"/>
    <mergeCell ref="A183:C183"/>
    <mergeCell ref="A182:C182"/>
    <mergeCell ref="A204:C204"/>
    <mergeCell ref="A226:C226"/>
    <mergeCell ref="A227:C227"/>
    <mergeCell ref="A249:C249"/>
    <mergeCell ref="A248:C248"/>
    <mergeCell ref="A262:C262"/>
    <mergeCell ref="A250:C250"/>
    <mergeCell ref="A450:B450"/>
    <mergeCell ref="A330:C330"/>
    <mergeCell ref="A384:C384"/>
    <mergeCell ref="A349:C349"/>
    <mergeCell ref="A387:C387"/>
    <mergeCell ref="A332:C332"/>
    <mergeCell ref="A339:C339"/>
    <mergeCell ref="A466:C466"/>
    <mergeCell ref="A476:C476"/>
    <mergeCell ref="A507:B507"/>
    <mergeCell ref="A508:C508"/>
    <mergeCell ref="A478:C478"/>
    <mergeCell ref="A486:C486"/>
    <mergeCell ref="A488:C488"/>
    <mergeCell ref="A497:C497"/>
    <mergeCell ref="A498:C498"/>
    <mergeCell ref="A481:C48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monika</cp:lastModifiedBy>
  <cp:lastPrinted>2008-07-24T09:59:38Z</cp:lastPrinted>
  <dcterms:created xsi:type="dcterms:W3CDTF">2007-07-31T07:44:21Z</dcterms:created>
  <dcterms:modified xsi:type="dcterms:W3CDTF">2008-07-24T10:43:14Z</dcterms:modified>
  <cp:category/>
  <cp:version/>
  <cp:contentType/>
  <cp:contentStatus/>
</cp:coreProperties>
</file>