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rządowa'!$A$33:$H$52</definedName>
    <definedName name="_xlnm.Print_Area" localSheetId="1">'Dochody-ogółem'!$A$1:$H$160</definedName>
  </definedNames>
  <calcPr fullCalcOnLoad="1"/>
</workbook>
</file>

<file path=xl/sharedStrings.xml><?xml version="1.0" encoding="utf-8"?>
<sst xmlns="http://schemas.openxmlformats.org/spreadsheetml/2006/main" count="431" uniqueCount="197">
  <si>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</si>
  <si>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</si>
  <si>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</si>
  <si>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</si>
  <si>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</si>
  <si>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</si>
  <si>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</si>
  <si>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</si>
  <si>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</si>
  <si>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</si>
  <si>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</si>
  <si>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</si>
  <si>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</si>
  <si>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</si>
  <si>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</si>
  <si>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</si>
  <si>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</si>
  <si>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</si>
  <si>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</si>
  <si>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</si>
  <si>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</si>
  <si>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</si>
  <si>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</si>
  <si>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</si>
  <si>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</si>
  <si>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</si>
  <si>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</si>
  <si>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</si>
  <si>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</si>
  <si>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</si>
  <si>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</si>
  <si>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</si>
  <si>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</si>
  <si>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</si>
  <si>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</si>
  <si>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</si>
  <si>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</si>
  <si>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</si>
  <si>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</si>
  <si>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</si>
  <si>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</si>
  <si>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</si>
  <si>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</si>
  <si>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</si>
  <si>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</si>
  <si>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</si>
  <si>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</si>
  <si>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</si>
  <si>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</si>
  <si>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</si>
  <si>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</si>
  <si>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</si>
  <si>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</si>
  <si>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</si>
  <si>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</si>
  <si>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</si>
  <si>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</si>
  <si>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</si>
  <si>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</si>
  <si>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</si>
  <si>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</si>
  <si>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</si>
  <si>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</si>
  <si>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</si>
  <si>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</si>
  <si>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</si>
  <si>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</si>
  <si>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</si>
  <si>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</si>
  <si>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</si>
  <si>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</si>
  <si>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</si>
  <si>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</si>
  <si>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</si>
  <si>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</si>
  <si>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</si>
  <si>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</si>
  <si>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</si>
  <si>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</si>
  <si>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</si>
  <si>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</si>
  <si>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</si>
  <si>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</si>
  <si>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</si>
  <si>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</si>
  <si>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</si>
  <si>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</si>
  <si>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</si>
  <si>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</si>
  <si>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</si>
  <si>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</si>
  <si>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</si>
  <si>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</si>
  <si>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</si>
  <si>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</si>
  <si>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</si>
  <si>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</si>
  <si>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</si>
  <si>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</si>
  <si>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0020</t>
  </si>
  <si>
    <t>Specjalne Ośrodki szkolno-wychowawcze</t>
  </si>
  <si>
    <t xml:space="preserve">Internaty i bursy szkolne </t>
  </si>
  <si>
    <t>2440</t>
  </si>
  <si>
    <t>Dotacje otrzymane z funduszy celowych na realizację zadań bieżących jednostek sektora finansów publicznych</t>
  </si>
  <si>
    <t>85324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</si>
  <si>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</si>
  <si>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</si>
  <si>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</si>
  <si>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</si>
  <si>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</si>
  <si>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</si>
  <si>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</si>
  <si>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</si>
  <si>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</si>
  <si>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</si>
  <si>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</si>
  <si>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>85204</t>
  </si>
  <si>
    <t>Rodziny zastępcze</t>
  </si>
  <si>
    <t>85218</t>
  </si>
  <si>
    <t>Środki otrzymane od pozostałych jednostek zaliczanych do sektora finansów publicznych na realizację zadań bieżących jednostek zaliczanych do sektora finansów publicznych</t>
  </si>
  <si>
    <t>80102</t>
  </si>
  <si>
    <t>80111</t>
  </si>
  <si>
    <t>Szkoły podstawowe specjalne</t>
  </si>
  <si>
    <t>Gimnzaja specjalne</t>
  </si>
  <si>
    <t>2320</t>
  </si>
  <si>
    <t>Dochody jednostek samorządu terytorialnego związane z realizacją zadań z zakresu administracji rządowej oraz innych zadań zleconych ustawami</t>
  </si>
  <si>
    <t>Zespoły do spraw orzekania o niepełnosprawności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</si>
  <si>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</si>
  <si>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</si>
  <si>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</si>
  <si>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</si>
  <si>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</si>
  <si>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</si>
  <si>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0870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</si>
  <si>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Wpływy ze sprzedaży składników majątkowych</t>
  </si>
  <si>
    <t>85406</t>
  </si>
  <si>
    <t>85333</t>
  </si>
  <si>
    <t>Powiatowe Urzędy Pracy</t>
  </si>
  <si>
    <t>Poradnie psychologiczno-pedagogiczne, w tym poradnie specjalistyczne</t>
  </si>
  <si>
    <t>6300</t>
  </si>
  <si>
    <t>Wpływy z tytułu pomocy finansowej udzielanej między j.s.t. na dofonansowanie własnych zadań inwestycyjnych i zakupów inwestycyjnych</t>
  </si>
  <si>
    <t>85111</t>
  </si>
  <si>
    <t>Szpitale ogólne</t>
  </si>
  <si>
    <t>Przychód</t>
  </si>
  <si>
    <t>Wpływy z tytułu pomocy finansowej udzielanej między j.s.t. na dofinansowanie własnych zadań inwestycyjnych i zakupów inwestycyjnych</t>
  </si>
  <si>
    <t>Państwowy Fundusz Rehabilitacji Osób Niepełnosprawnych</t>
  </si>
  <si>
    <t>85415</t>
  </si>
  <si>
    <t xml:space="preserve">Pomoc materialna dla uczniów </t>
  </si>
  <si>
    <t>Starostwo Powiatowe - dochody rządowe</t>
  </si>
  <si>
    <t>Plan po zmianach</t>
  </si>
  <si>
    <t>Realizacja</t>
  </si>
  <si>
    <t>% realizacji</t>
  </si>
  <si>
    <t>02002</t>
  </si>
  <si>
    <t>Nadzór nad gospodarką leśną</t>
  </si>
  <si>
    <t>Dotacje celowe otrzymane z budżetu państwa na zadania bieżące realizowane przez powiat na podstawie porozumień z organami administracji rządowej</t>
  </si>
  <si>
    <t>0960</t>
  </si>
  <si>
    <t>75618</t>
  </si>
  <si>
    <t>0490</t>
  </si>
  <si>
    <t>2130</t>
  </si>
  <si>
    <t>Dotacje celowe otrzymane z gminy na zadania bieżące realizowane na postawie porozumień (umów) między jednostkami samorządu terytorialnego</t>
  </si>
  <si>
    <t>2690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</si>
  <si>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</si>
  <si>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</si>
  <si>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Dotacje celowe otrzymane z budżetu państwa na realizację bieżacych zadań własnych powiatu</t>
  </si>
  <si>
    <t>Środki z Funduszu Pracy otrzymane przez powiat z przeznaczeniem na finansowanie kosztów wynagrodzenia i składek na ubezpieczenia społeczne pracowników powiatowego urzedu pracy</t>
  </si>
  <si>
    <t>3. Kazimierz Boćkowski...................................</t>
  </si>
  <si>
    <t>2. Barbara Gutowska.......................................</t>
  </si>
  <si>
    <t>1. Włodzimierz Wojnarowski............................</t>
  </si>
  <si>
    <t>4. Józef Kanowski...........................................</t>
  </si>
  <si>
    <t>5. Ireneusz Andrzej Józefski.............................</t>
  </si>
  <si>
    <t>75802</t>
  </si>
  <si>
    <t>Uzupełnienie subwencji ogólnej dla j.s.t.</t>
  </si>
  <si>
    <t>85220</t>
  </si>
  <si>
    <t>Jednostki specjalistycznego poradnictwa, mieszkania chronione i ośrodki interwencji kryzysowej</t>
  </si>
  <si>
    <t>Otrzymane spadki, zapisy i darowizny w postaci pieniężnej</t>
  </si>
  <si>
    <t>0908</t>
  </si>
  <si>
    <t>0909</t>
  </si>
  <si>
    <t>2918</t>
  </si>
  <si>
    <t>2919</t>
  </si>
  <si>
    <t>Wpływ ze zwrotów dotacji wykorzystanych niezgonie z przeznaczeniem lub pobranych w nadmiernej wysokości</t>
  </si>
  <si>
    <t>Odsetki od dotacji wykorzystanych niezgonie z przeznaczeniem lub pobranych w nadmiernej wysokości.</t>
  </si>
  <si>
    <t>Składki na ubezpieczenie zdrowotne oraz świadczenia dla osób nieobjętych obowiązkiem ubezpieczenia zdrowotnego</t>
  </si>
  <si>
    <t>Zespoły do spraw orzekania o  niepełnosprawności</t>
  </si>
  <si>
    <t>Grzywny,mandaty i inne kary pieniężne od osób fizycznych</t>
  </si>
  <si>
    <t>Dochody budżetu powiatu mławskiego za I półrocze 2008 r.</t>
  </si>
  <si>
    <t>Plan na 2008 rok</t>
  </si>
  <si>
    <t>6208</t>
  </si>
  <si>
    <t>Dotacje rozwojowe</t>
  </si>
  <si>
    <t>Dochody na zadania z zakresu administracji rządowej za I półrocze 2008 r.</t>
  </si>
  <si>
    <t>6180</t>
  </si>
  <si>
    <t>2008</t>
  </si>
  <si>
    <t>85334</t>
  </si>
  <si>
    <t>Środki na inwestycje na drogach publicznych powiatowych i wojewódzkich oraz drogach powiatowych, wojewódzkich i krajowych w granicach miast na prawach powiatu</t>
  </si>
  <si>
    <t>Dotacje rozwojowe oraz środki na finansowanie wspólnej polityki Rolnej</t>
  </si>
  <si>
    <t>Dotacje celowe otrzymane z budżetu państwa na zadania bieżące z zakresu administracji rzadowej oraz inne zadania zlecone ustawami realizowane przez powiat</t>
  </si>
  <si>
    <t>Pomoc dla repartiantów</t>
  </si>
  <si>
    <t>Pomoc dla repatriantów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</si>
</sst>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color indexed="8"/>
      <name val="Arial CE"/>
      <family val="2"/>
    </font>
    <font>
      <b/>
      <i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49" fontId="6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3" fontId="0" fillId="0" borderId="0" xfId="0" applyNumberFormat="1" applyFont="1" applyAlignment="1">
      <alignment horizontal="center"/>
    </xf>
    <xf numFmtId="3" fontId="3" fillId="0" borderId="21" xfId="0" applyNumberFormat="1" applyFont="1" applyFill="1" applyBorder="1" applyAlignment="1">
      <alignment horizontal="center" wrapText="1"/>
    </xf>
    <xf numFmtId="49" fontId="9" fillId="0" borderId="1" xfId="0" applyBorder="1" applyAlignment="1">
      <alignment horizontal="left"/>
    </xf>
    <xf numFmtId="0" fontId="10" fillId="0" borderId="0" xfId="0" applyFont="1" applyAlignment="1">
      <alignment/>
    </xf>
    <xf numFmtId="49" fontId="9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Border="1" applyAlignment="1">
      <alignment wrapText="1"/>
    </xf>
    <xf numFmtId="0" fontId="13" fillId="0" borderId="1" xfId="0" applyBorder="1" applyAlignment="1">
      <alignment wrapText="1"/>
    </xf>
    <xf numFmtId="4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9" fillId="0" borderId="1" xfId="0" applyFont="1" applyBorder="1" applyAlignment="1">
      <alignment horizontal="center"/>
    </xf>
    <xf numFmtId="49" fontId="9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12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12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18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6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111" t="s">
        <v>148</v>
      </c>
      <c r="C2" s="1"/>
    </row>
    <row r="3" spans="1:3" ht="14.25" customHeight="1" thickBot="1">
      <c r="A3" s="3"/>
      <c r="C3" s="1"/>
    </row>
    <row r="4" spans="1:5" ht="16.5" customHeight="1" thickBot="1">
      <c r="A4" s="176" t="s">
        <v>16</v>
      </c>
      <c r="B4" s="177"/>
      <c r="C4" s="178"/>
      <c r="D4" s="179" t="s">
        <v>14</v>
      </c>
      <c r="E4" s="179" t="s">
        <v>17</v>
      </c>
    </row>
    <row r="5" spans="1:5" ht="19.5" customHeight="1" thickBot="1">
      <c r="A5" s="65" t="s">
        <v>0</v>
      </c>
      <c r="B5" s="66" t="s">
        <v>1</v>
      </c>
      <c r="C5" s="65" t="s">
        <v>15</v>
      </c>
      <c r="D5" s="180"/>
      <c r="E5" s="180"/>
    </row>
    <row r="6" spans="1:5" ht="13.5" thickBot="1">
      <c r="A6" s="9">
        <v>1</v>
      </c>
      <c r="B6" s="68">
        <v>2</v>
      </c>
      <c r="C6" s="9">
        <v>3</v>
      </c>
      <c r="D6" s="67">
        <v>4</v>
      </c>
      <c r="E6" s="4">
        <v>5</v>
      </c>
    </row>
    <row r="7" spans="1:5" ht="25.5" customHeight="1" thickBot="1">
      <c r="A7" s="69" t="s">
        <v>18</v>
      </c>
      <c r="B7" s="71"/>
      <c r="C7" s="71"/>
      <c r="D7" s="72" t="s">
        <v>22</v>
      </c>
      <c r="E7" s="73">
        <f>E8</f>
        <v>35000</v>
      </c>
    </row>
    <row r="8" spans="1:5" ht="32.25" customHeight="1">
      <c r="A8" s="70"/>
      <c r="B8" s="28" t="s">
        <v>19</v>
      </c>
      <c r="C8" s="28"/>
      <c r="D8" s="87" t="s">
        <v>23</v>
      </c>
      <c r="E8" s="59">
        <f>E9</f>
        <v>35000</v>
      </c>
    </row>
    <row r="9" spans="1:5" ht="57" customHeight="1" thickBot="1">
      <c r="A9" s="13"/>
      <c r="B9" s="20"/>
      <c r="C9" s="10" t="s">
        <v>73</v>
      </c>
      <c r="D9" s="2" t="s">
        <v>106</v>
      </c>
      <c r="E9" s="22">
        <v>35000</v>
      </c>
    </row>
    <row r="10" spans="1:5" ht="20.25" customHeight="1" thickBot="1">
      <c r="A10" s="69" t="s">
        <v>24</v>
      </c>
      <c r="B10" s="71"/>
      <c r="C10" s="75"/>
      <c r="D10" s="72" t="s">
        <v>25</v>
      </c>
      <c r="E10" s="81">
        <f>E11</f>
        <v>20000</v>
      </c>
    </row>
    <row r="11" spans="1:5" ht="31.5" customHeight="1">
      <c r="A11" s="24"/>
      <c r="B11" s="28" t="s">
        <v>26</v>
      </c>
      <c r="C11" s="74"/>
      <c r="D11" s="87" t="s">
        <v>4</v>
      </c>
      <c r="E11" s="62">
        <f>E12</f>
        <v>20000</v>
      </c>
    </row>
    <row r="12" spans="1:5" ht="57" customHeight="1" thickBot="1">
      <c r="A12" s="17"/>
      <c r="B12" s="25"/>
      <c r="C12" s="18" t="s">
        <v>73</v>
      </c>
      <c r="D12" s="2" t="s">
        <v>106</v>
      </c>
      <c r="E12" s="31">
        <v>20000</v>
      </c>
    </row>
    <row r="13" spans="1:5" ht="20.25" customHeight="1" thickBot="1">
      <c r="A13" s="77">
        <v>710</v>
      </c>
      <c r="B13" s="78"/>
      <c r="C13" s="79"/>
      <c r="D13" s="72" t="s">
        <v>21</v>
      </c>
      <c r="E13" s="73">
        <f>E14+E16+E18</f>
        <v>254000</v>
      </c>
    </row>
    <row r="14" spans="1:5" ht="37.5" customHeight="1">
      <c r="A14" s="23"/>
      <c r="B14" s="76">
        <v>71013</v>
      </c>
      <c r="C14" s="76"/>
      <c r="D14" s="87" t="s">
        <v>42</v>
      </c>
      <c r="E14" s="59">
        <f>E15</f>
        <v>30000</v>
      </c>
    </row>
    <row r="15" spans="1:5" ht="56.25" customHeight="1">
      <c r="A15" s="5"/>
      <c r="B15" s="26"/>
      <c r="C15" s="6">
        <v>2110</v>
      </c>
      <c r="D15" s="2" t="s">
        <v>106</v>
      </c>
      <c r="E15" s="22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21">
        <f>E17</f>
        <v>30000</v>
      </c>
    </row>
    <row r="17" spans="1:5" ht="54.75" customHeight="1">
      <c r="A17" s="5"/>
      <c r="B17" s="26"/>
      <c r="C17" s="6">
        <v>2110</v>
      </c>
      <c r="D17" s="2" t="s">
        <v>106</v>
      </c>
      <c r="E17" s="22">
        <v>30000</v>
      </c>
    </row>
    <row r="18" spans="1:5" ht="23.25" customHeight="1">
      <c r="A18" s="5"/>
      <c r="B18" s="6">
        <v>71015</v>
      </c>
      <c r="C18" s="6"/>
      <c r="D18" s="7" t="s">
        <v>33</v>
      </c>
      <c r="E18" s="21">
        <f>E19+E20</f>
        <v>194000</v>
      </c>
    </row>
    <row r="19" spans="1:5" ht="57.75" customHeight="1">
      <c r="A19" s="5"/>
      <c r="B19" s="26"/>
      <c r="C19" s="6">
        <v>2110</v>
      </c>
      <c r="D19" s="2" t="s">
        <v>106</v>
      </c>
      <c r="E19" s="22">
        <v>187000</v>
      </c>
    </row>
    <row r="20" spans="1:5" ht="69" customHeight="1" thickBot="1">
      <c r="A20" s="96"/>
      <c r="B20" s="97"/>
      <c r="C20" s="98">
        <v>6410</v>
      </c>
      <c r="D20" s="64" t="s">
        <v>107</v>
      </c>
      <c r="E20" s="99">
        <v>7000</v>
      </c>
    </row>
    <row r="21" spans="1:5" ht="21" customHeight="1" thickBot="1">
      <c r="A21" s="77">
        <v>750</v>
      </c>
      <c r="B21" s="78"/>
      <c r="C21" s="79"/>
      <c r="D21" s="72" t="s">
        <v>32</v>
      </c>
      <c r="E21" s="73">
        <f>E22+E24</f>
        <v>158265</v>
      </c>
    </row>
    <row r="22" spans="1:5" ht="20.25" customHeight="1">
      <c r="A22" s="23"/>
      <c r="B22" s="76">
        <v>75011</v>
      </c>
      <c r="C22" s="76"/>
      <c r="D22" s="87" t="s">
        <v>7</v>
      </c>
      <c r="E22" s="59">
        <f>E23</f>
        <v>141065</v>
      </c>
    </row>
    <row r="23" spans="1:5" ht="54" customHeight="1">
      <c r="A23" s="23"/>
      <c r="B23" s="27"/>
      <c r="C23" s="76">
        <v>2110</v>
      </c>
      <c r="D23" s="85" t="s">
        <v>106</v>
      </c>
      <c r="E23" s="58">
        <v>141065</v>
      </c>
    </row>
    <row r="24" spans="1:5" ht="18.75" customHeight="1">
      <c r="A24" s="23"/>
      <c r="B24" s="6">
        <v>75045</v>
      </c>
      <c r="C24" s="6"/>
      <c r="D24" s="7" t="s">
        <v>8</v>
      </c>
      <c r="E24" s="21">
        <f>E25</f>
        <v>17200</v>
      </c>
    </row>
    <row r="25" spans="1:5" ht="57.75" customHeight="1" thickBot="1">
      <c r="A25" s="23"/>
      <c r="B25" s="27"/>
      <c r="C25" s="6">
        <v>2110</v>
      </c>
      <c r="D25" s="2" t="s">
        <v>106</v>
      </c>
      <c r="E25" s="22">
        <v>17200</v>
      </c>
    </row>
    <row r="26" spans="1:5" ht="31.5" customHeight="1" thickBot="1">
      <c r="A26" s="69" t="s">
        <v>34</v>
      </c>
      <c r="B26" s="71"/>
      <c r="C26" s="71"/>
      <c r="D26" s="72" t="s">
        <v>35</v>
      </c>
      <c r="E26" s="73">
        <f>E27+E29</f>
        <v>2453824</v>
      </c>
    </row>
    <row r="27" spans="1:5" ht="31.5" customHeight="1">
      <c r="A27" s="24"/>
      <c r="B27" s="28" t="s">
        <v>37</v>
      </c>
      <c r="C27" s="61"/>
      <c r="D27" s="87" t="s">
        <v>36</v>
      </c>
      <c r="E27" s="62">
        <f>E28</f>
        <v>2453424</v>
      </c>
    </row>
    <row r="28" spans="1:5" ht="53.25" customHeight="1">
      <c r="A28" s="24"/>
      <c r="B28" s="28"/>
      <c r="C28" s="10" t="s">
        <v>73</v>
      </c>
      <c r="D28" s="2" t="s">
        <v>106</v>
      </c>
      <c r="E28" s="32">
        <v>2453424</v>
      </c>
    </row>
    <row r="29" spans="1:5" ht="21" customHeight="1">
      <c r="A29" s="24"/>
      <c r="B29" s="10" t="s">
        <v>65</v>
      </c>
      <c r="C29" s="16"/>
      <c r="D29" s="7" t="s">
        <v>70</v>
      </c>
      <c r="E29" s="29">
        <f>E30</f>
        <v>400</v>
      </c>
    </row>
    <row r="30" spans="1:5" ht="57" customHeight="1" thickBot="1">
      <c r="A30" s="24"/>
      <c r="B30" s="28"/>
      <c r="C30" s="10" t="s">
        <v>73</v>
      </c>
      <c r="D30" s="2" t="s">
        <v>106</v>
      </c>
      <c r="E30" s="32">
        <v>400</v>
      </c>
    </row>
    <row r="31" spans="1:5" ht="21" customHeight="1" thickBot="1">
      <c r="A31" s="69" t="s">
        <v>27</v>
      </c>
      <c r="B31" s="71"/>
      <c r="C31" s="75"/>
      <c r="D31" s="72" t="s">
        <v>5</v>
      </c>
      <c r="E31" s="81">
        <f>E32</f>
        <v>1220000</v>
      </c>
    </row>
    <row r="32" spans="1:5" ht="64.5" customHeight="1">
      <c r="A32" s="24"/>
      <c r="B32" s="28" t="s">
        <v>28</v>
      </c>
      <c r="C32" s="61"/>
      <c r="D32" s="87" t="s">
        <v>108</v>
      </c>
      <c r="E32" s="62">
        <f>E33</f>
        <v>1220000</v>
      </c>
    </row>
    <row r="33" spans="1:5" ht="54.75" customHeight="1" thickBot="1">
      <c r="A33" s="17"/>
      <c r="B33" s="35"/>
      <c r="C33" s="18" t="s">
        <v>73</v>
      </c>
      <c r="D33" s="8" t="s">
        <v>106</v>
      </c>
      <c r="E33" s="30">
        <v>1220000</v>
      </c>
    </row>
    <row r="34" spans="1:5" ht="20.25" customHeight="1" thickBot="1">
      <c r="A34" s="69" t="s">
        <v>85</v>
      </c>
      <c r="B34" s="82"/>
      <c r="C34" s="75"/>
      <c r="D34" s="72" t="s">
        <v>88</v>
      </c>
      <c r="E34" s="73">
        <f>E35</f>
        <v>375000</v>
      </c>
    </row>
    <row r="35" spans="1:5" ht="23.25" customHeight="1">
      <c r="A35" s="37"/>
      <c r="B35" s="80" t="s">
        <v>87</v>
      </c>
      <c r="C35" s="83"/>
      <c r="D35" s="95" t="s">
        <v>66</v>
      </c>
      <c r="E35" s="84">
        <f>E36</f>
        <v>375000</v>
      </c>
    </row>
    <row r="36" spans="1:5" ht="57.75" customHeight="1" thickBot="1">
      <c r="A36" s="17"/>
      <c r="B36" s="34"/>
      <c r="C36" s="34" t="s">
        <v>73</v>
      </c>
      <c r="D36" s="8" t="s">
        <v>106</v>
      </c>
      <c r="E36" s="48">
        <v>375000</v>
      </c>
    </row>
    <row r="37" spans="1:5" ht="32.25" customHeight="1" thickBot="1">
      <c r="A37" s="69" t="s">
        <v>29</v>
      </c>
      <c r="B37" s="88"/>
      <c r="C37" s="75"/>
      <c r="D37" s="89" t="s">
        <v>96</v>
      </c>
      <c r="E37" s="81">
        <f>E38</f>
        <v>61800</v>
      </c>
    </row>
    <row r="38" spans="1:5" ht="33" customHeight="1">
      <c r="A38" s="12"/>
      <c r="B38" s="28" t="s">
        <v>31</v>
      </c>
      <c r="C38" s="28"/>
      <c r="D38" s="87" t="s">
        <v>6</v>
      </c>
      <c r="E38" s="101">
        <f>E39</f>
        <v>61800</v>
      </c>
    </row>
    <row r="39" spans="1:5" ht="57" customHeight="1" thickBot="1">
      <c r="A39" s="100"/>
      <c r="B39" s="86"/>
      <c r="C39" s="80" t="s">
        <v>73</v>
      </c>
      <c r="D39" s="63" t="s">
        <v>106</v>
      </c>
      <c r="E39" s="102">
        <v>61800</v>
      </c>
    </row>
    <row r="40" spans="1:5" ht="23.25" customHeight="1" thickBot="1">
      <c r="A40" s="90"/>
      <c r="B40" s="91"/>
      <c r="C40" s="92"/>
      <c r="D40" s="93" t="s">
        <v>11</v>
      </c>
      <c r="E40" s="94">
        <f>E7+E10+E13+E21+E26+E31+E34+E37</f>
        <v>4577889</v>
      </c>
    </row>
    <row r="41" spans="1:5" ht="13.5" customHeight="1">
      <c r="A41" s="56"/>
      <c r="B41" s="56"/>
      <c r="C41" s="47"/>
      <c r="D41" s="38"/>
      <c r="E41" s="60"/>
    </row>
    <row r="42" spans="1:5" ht="15" customHeight="1">
      <c r="A42" s="39"/>
      <c r="B42" s="44"/>
      <c r="C42" s="49"/>
      <c r="D42" s="109"/>
      <c r="E42" s="52"/>
    </row>
    <row r="43" spans="1:5" ht="10.5" customHeight="1">
      <c r="A43" s="39"/>
      <c r="B43" s="40"/>
      <c r="C43" s="44"/>
      <c r="D43" s="38"/>
      <c r="E43" s="53"/>
    </row>
    <row r="44" spans="1:5" ht="14.25" customHeight="1">
      <c r="A44" s="39"/>
      <c r="B44" s="44"/>
      <c r="C44" s="49"/>
      <c r="D44" s="42"/>
      <c r="E44" s="50"/>
    </row>
    <row r="45" spans="1:5" ht="15" customHeight="1">
      <c r="A45" s="39"/>
      <c r="B45" s="40"/>
      <c r="C45" s="41"/>
      <c r="D45" s="42"/>
      <c r="E45" s="43"/>
    </row>
    <row r="46" spans="1:5" ht="16.5" customHeight="1">
      <c r="A46" s="39"/>
      <c r="B46" s="44"/>
      <c r="C46" s="44"/>
      <c r="D46" s="42"/>
      <c r="E46" s="52"/>
    </row>
    <row r="47" spans="1:5" ht="16.5" customHeight="1">
      <c r="A47" s="39"/>
      <c r="B47" s="40"/>
      <c r="C47" s="44"/>
      <c r="D47" s="42"/>
      <c r="E47" s="53"/>
    </row>
    <row r="48" spans="1:5" ht="15.75" customHeight="1">
      <c r="A48" s="39"/>
      <c r="B48" s="44"/>
      <c r="C48" s="49"/>
      <c r="D48" s="42"/>
      <c r="E48" s="50"/>
    </row>
    <row r="49" spans="1:5" ht="27" customHeight="1">
      <c r="A49" s="39"/>
      <c r="B49" s="40"/>
      <c r="C49" s="41"/>
      <c r="D49" s="42"/>
      <c r="E49" s="43"/>
    </row>
    <row r="50" spans="1:5" ht="33" customHeight="1">
      <c r="A50" s="56"/>
      <c r="B50" s="56"/>
      <c r="C50" s="47"/>
      <c r="D50" s="57"/>
      <c r="E50" s="60"/>
    </row>
    <row r="51" spans="1:3" ht="12.75">
      <c r="A51" s="19"/>
      <c r="B51" s="19"/>
      <c r="C51" s="19"/>
    </row>
    <row r="52" spans="1:3" ht="12.75">
      <c r="A52" s="19"/>
      <c r="B52" s="19"/>
      <c r="C52" s="19"/>
    </row>
    <row r="53" spans="1:3" ht="12.75">
      <c r="A53" s="19"/>
      <c r="B53" s="19"/>
      <c r="C53" s="19"/>
    </row>
    <row r="54" spans="1:4" ht="36.75" customHeight="1">
      <c r="A54" s="38"/>
      <c r="B54" s="38"/>
      <c r="C54" s="38"/>
      <c r="D54" s="38"/>
    </row>
    <row r="55" spans="1:4" ht="27" customHeight="1">
      <c r="A55" s="38"/>
      <c r="B55" s="38"/>
      <c r="C55" s="38"/>
      <c r="D55" s="38"/>
    </row>
    <row r="56" spans="1:4" ht="25.5" customHeight="1">
      <c r="A56" s="38"/>
      <c r="B56" s="38"/>
      <c r="C56" s="38"/>
      <c r="D56" s="38"/>
    </row>
  </sheetData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90" zoomScaleNormal="90" workbookViewId="0" topLeftCell="A9">
      <selection activeCell="A1" sqref="A1:H19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11.25390625" style="0" customWidth="1"/>
    <col min="4" max="4" width="40.375" style="0" customWidth="1"/>
    <col min="5" max="5" width="18.875" style="0" customWidth="1"/>
    <col min="6" max="6" width="17.75390625" style="0" customWidth="1"/>
    <col min="7" max="7" width="17.25390625" style="0" customWidth="1"/>
    <col min="8" max="8" width="19.125" style="0" customWidth="1"/>
  </cols>
  <sheetData>
    <row r="1" spans="1:7" ht="21.75" customHeight="1">
      <c r="A1" s="1" t="s">
        <v>184</v>
      </c>
      <c r="E1" s="38"/>
      <c r="F1" s="38"/>
      <c r="G1" s="38"/>
    </row>
    <row r="2" spans="1:7" ht="19.5" customHeight="1">
      <c r="A2" s="33"/>
      <c r="E2" s="38"/>
      <c r="F2" s="38"/>
      <c r="G2" s="38"/>
    </row>
    <row r="3" spans="1:8" ht="22.5" customHeight="1">
      <c r="A3" s="183" t="s">
        <v>16</v>
      </c>
      <c r="B3" s="183"/>
      <c r="C3" s="183"/>
      <c r="D3" s="184" t="s">
        <v>14</v>
      </c>
      <c r="E3" s="184" t="s">
        <v>185</v>
      </c>
      <c r="F3" s="181" t="s">
        <v>149</v>
      </c>
      <c r="G3" s="181" t="s">
        <v>150</v>
      </c>
      <c r="H3" s="181" t="s">
        <v>151</v>
      </c>
    </row>
    <row r="4" spans="1:8" ht="30" customHeight="1">
      <c r="A4" s="123" t="s">
        <v>0</v>
      </c>
      <c r="B4" s="123" t="s">
        <v>1</v>
      </c>
      <c r="C4" s="123" t="s">
        <v>15</v>
      </c>
      <c r="D4" s="184"/>
      <c r="E4" s="184"/>
      <c r="F4" s="182"/>
      <c r="G4" s="182"/>
      <c r="H4" s="182"/>
    </row>
    <row r="5" spans="1:8" ht="15.75" customHeight="1">
      <c r="A5" s="124">
        <v>1</v>
      </c>
      <c r="B5" s="124">
        <v>2</v>
      </c>
      <c r="C5" s="124">
        <v>3</v>
      </c>
      <c r="D5" s="124">
        <v>4</v>
      </c>
      <c r="E5" s="124">
        <v>5</v>
      </c>
      <c r="F5" s="112">
        <v>6</v>
      </c>
      <c r="G5" s="112">
        <v>7</v>
      </c>
      <c r="H5" s="112">
        <v>8</v>
      </c>
    </row>
    <row r="6" spans="1:8" ht="21" customHeight="1">
      <c r="A6" s="116" t="s">
        <v>18</v>
      </c>
      <c r="B6" s="103"/>
      <c r="C6" s="103"/>
      <c r="D6" s="117" t="s">
        <v>22</v>
      </c>
      <c r="E6" s="134">
        <f aca="true" t="shared" si="0" ref="E6:G7">E7</f>
        <v>75000</v>
      </c>
      <c r="F6" s="134">
        <f t="shared" si="0"/>
        <v>75000</v>
      </c>
      <c r="G6" s="134">
        <f t="shared" si="0"/>
        <v>10284</v>
      </c>
      <c r="H6" s="134">
        <f aca="true" t="shared" si="1" ref="H6:H11">G6/F6*100</f>
        <v>13.712</v>
      </c>
    </row>
    <row r="7" spans="1:8" ht="35.25" customHeight="1">
      <c r="A7" s="138"/>
      <c r="B7" s="10" t="s">
        <v>19</v>
      </c>
      <c r="C7" s="150"/>
      <c r="D7" s="36" t="s">
        <v>23</v>
      </c>
      <c r="E7" s="119">
        <f t="shared" si="0"/>
        <v>75000</v>
      </c>
      <c r="F7" s="119">
        <f t="shared" si="0"/>
        <v>75000</v>
      </c>
      <c r="G7" s="119">
        <f t="shared" si="0"/>
        <v>10284</v>
      </c>
      <c r="H7" s="119">
        <f t="shared" si="1"/>
        <v>13.712</v>
      </c>
    </row>
    <row r="8" spans="1:8" ht="56.25" customHeight="1">
      <c r="A8" s="138"/>
      <c r="B8" s="10"/>
      <c r="C8" s="150" t="s">
        <v>73</v>
      </c>
      <c r="D8" s="2" t="s">
        <v>106</v>
      </c>
      <c r="E8" s="136">
        <v>75000</v>
      </c>
      <c r="F8" s="136">
        <v>75000</v>
      </c>
      <c r="G8" s="136">
        <v>10284</v>
      </c>
      <c r="H8" s="136">
        <f t="shared" si="1"/>
        <v>13.712</v>
      </c>
    </row>
    <row r="9" spans="1:8" ht="20.25" customHeight="1">
      <c r="A9" s="116" t="s">
        <v>20</v>
      </c>
      <c r="B9" s="103"/>
      <c r="C9" s="151"/>
      <c r="D9" s="117" t="s">
        <v>2</v>
      </c>
      <c r="E9" s="134">
        <f>E10+E12</f>
        <v>268602</v>
      </c>
      <c r="F9" s="134">
        <f>F10+F12</f>
        <v>268602</v>
      </c>
      <c r="G9" s="134">
        <f>G10+G12</f>
        <v>137550.2</v>
      </c>
      <c r="H9" s="134">
        <f t="shared" si="1"/>
        <v>51.20967081406691</v>
      </c>
    </row>
    <row r="10" spans="1:8" ht="20.25" customHeight="1">
      <c r="A10" s="15"/>
      <c r="B10" s="10" t="s">
        <v>71</v>
      </c>
      <c r="C10" s="150"/>
      <c r="D10" s="36" t="s">
        <v>72</v>
      </c>
      <c r="E10" s="119">
        <f>E11</f>
        <v>268602</v>
      </c>
      <c r="F10" s="119">
        <f>F11</f>
        <v>268602</v>
      </c>
      <c r="G10" s="119">
        <f>G11</f>
        <v>137490.2</v>
      </c>
      <c r="H10" s="119">
        <f t="shared" si="1"/>
        <v>51.18733293125145</v>
      </c>
    </row>
    <row r="11" spans="1:8" ht="52.5" customHeight="1">
      <c r="A11" s="15"/>
      <c r="B11" s="20"/>
      <c r="C11" s="150" t="s">
        <v>74</v>
      </c>
      <c r="D11" s="2" t="s">
        <v>119</v>
      </c>
      <c r="E11" s="136">
        <v>268602</v>
      </c>
      <c r="F11" s="136">
        <v>268602</v>
      </c>
      <c r="G11" s="136">
        <v>137490.2</v>
      </c>
      <c r="H11" s="136">
        <f t="shared" si="1"/>
        <v>51.18733293125145</v>
      </c>
    </row>
    <row r="12" spans="1:8" ht="21.75" customHeight="1">
      <c r="A12" s="15"/>
      <c r="B12" s="148" t="s">
        <v>152</v>
      </c>
      <c r="C12" s="152"/>
      <c r="D12" s="113" t="s">
        <v>153</v>
      </c>
      <c r="E12" s="119">
        <f>SUM(E13:E15)</f>
        <v>0</v>
      </c>
      <c r="F12" s="119">
        <f>SUM(F13:F15)</f>
        <v>0</v>
      </c>
      <c r="G12" s="119">
        <f>SUM(G13:G15)</f>
        <v>60</v>
      </c>
      <c r="H12" s="136">
        <v>0</v>
      </c>
    </row>
    <row r="13" spans="1:8" ht="30.75" customHeight="1">
      <c r="A13" s="15"/>
      <c r="B13" s="148"/>
      <c r="C13" s="152" t="s">
        <v>115</v>
      </c>
      <c r="D13" s="121" t="s">
        <v>183</v>
      </c>
      <c r="E13" s="136"/>
      <c r="F13" s="136">
        <v>0</v>
      </c>
      <c r="G13" s="136">
        <v>50</v>
      </c>
      <c r="H13" s="136">
        <v>0</v>
      </c>
    </row>
    <row r="14" spans="1:8" ht="21.75" customHeight="1">
      <c r="A14" s="15"/>
      <c r="B14" s="149"/>
      <c r="C14" s="150" t="s">
        <v>79</v>
      </c>
      <c r="D14" s="2" t="s">
        <v>44</v>
      </c>
      <c r="E14" s="136"/>
      <c r="F14" s="136">
        <v>0</v>
      </c>
      <c r="G14" s="136">
        <v>5</v>
      </c>
      <c r="H14" s="136">
        <v>0</v>
      </c>
    </row>
    <row r="15" spans="1:8" ht="21.75" customHeight="1">
      <c r="A15" s="15"/>
      <c r="B15" s="149"/>
      <c r="C15" s="150" t="s">
        <v>80</v>
      </c>
      <c r="D15" s="2" t="s">
        <v>132</v>
      </c>
      <c r="E15" s="136"/>
      <c r="F15" s="136">
        <v>0</v>
      </c>
      <c r="G15" s="136">
        <v>5</v>
      </c>
      <c r="H15" s="136">
        <v>0</v>
      </c>
    </row>
    <row r="16" spans="1:8" ht="22.5" customHeight="1">
      <c r="A16" s="116" t="s">
        <v>59</v>
      </c>
      <c r="B16" s="103"/>
      <c r="C16" s="151"/>
      <c r="D16" s="117" t="s">
        <v>60</v>
      </c>
      <c r="E16" s="134">
        <f>E17</f>
        <v>9977582</v>
      </c>
      <c r="F16" s="134">
        <f>F17</f>
        <v>10977332</v>
      </c>
      <c r="G16" s="134">
        <f>G17</f>
        <v>2308689.27</v>
      </c>
      <c r="H16" s="134">
        <f aca="true" t="shared" si="2" ref="H16:H26">G16/F16*100</f>
        <v>21.03142430237147</v>
      </c>
    </row>
    <row r="17" spans="1:8" ht="23.25" customHeight="1">
      <c r="A17" s="15"/>
      <c r="B17" s="10" t="s">
        <v>61</v>
      </c>
      <c r="C17" s="150"/>
      <c r="D17" s="36" t="s">
        <v>62</v>
      </c>
      <c r="E17" s="119">
        <f>SUM(E18:E22)</f>
        <v>9977582</v>
      </c>
      <c r="F17" s="119">
        <f>SUM(F18:F22)</f>
        <v>10977332</v>
      </c>
      <c r="G17" s="119">
        <f>SUM(G18:G22)</f>
        <v>2308689.27</v>
      </c>
      <c r="H17" s="119">
        <f t="shared" si="2"/>
        <v>21.03142430237147</v>
      </c>
    </row>
    <row r="18" spans="1:8" ht="64.5" customHeight="1">
      <c r="A18" s="15"/>
      <c r="B18" s="20"/>
      <c r="C18" s="153" t="s">
        <v>75</v>
      </c>
      <c r="D18" s="2" t="s">
        <v>127</v>
      </c>
      <c r="E18" s="136">
        <v>14500</v>
      </c>
      <c r="F18" s="136">
        <v>14500</v>
      </c>
      <c r="G18" s="136">
        <v>8168.54</v>
      </c>
      <c r="H18" s="136">
        <f t="shared" si="2"/>
        <v>56.33475862068965</v>
      </c>
    </row>
    <row r="19" spans="1:8" ht="21.75" customHeight="1">
      <c r="A19" s="15"/>
      <c r="B19" s="20"/>
      <c r="C19" s="154" t="s">
        <v>80</v>
      </c>
      <c r="D19" s="120" t="s">
        <v>132</v>
      </c>
      <c r="E19" s="136"/>
      <c r="F19" s="136">
        <v>0</v>
      </c>
      <c r="G19" s="136">
        <v>1279.73</v>
      </c>
      <c r="H19" s="136">
        <v>0</v>
      </c>
    </row>
    <row r="20" spans="1:8" ht="21.75" customHeight="1">
      <c r="A20" s="15"/>
      <c r="B20" s="20"/>
      <c r="C20" s="153" t="s">
        <v>77</v>
      </c>
      <c r="D20" s="2" t="s">
        <v>45</v>
      </c>
      <c r="E20" s="136">
        <v>100000</v>
      </c>
      <c r="F20" s="136">
        <v>100000</v>
      </c>
      <c r="G20" s="136">
        <v>4343</v>
      </c>
      <c r="H20" s="136">
        <f>G20/F20*100</f>
        <v>4.343</v>
      </c>
    </row>
    <row r="21" spans="1:8" ht="20.25" customHeight="1">
      <c r="A21" s="15"/>
      <c r="B21" s="20"/>
      <c r="C21" s="155" t="s">
        <v>186</v>
      </c>
      <c r="D21" s="120" t="s">
        <v>187</v>
      </c>
      <c r="E21" s="136">
        <v>7318184</v>
      </c>
      <c r="F21" s="136">
        <v>7318184</v>
      </c>
      <c r="G21" s="136">
        <v>0</v>
      </c>
      <c r="H21" s="136">
        <f>G21/F21*100</f>
        <v>0</v>
      </c>
    </row>
    <row r="22" spans="1:8" ht="52.5" customHeight="1">
      <c r="A22" s="15"/>
      <c r="B22" s="20"/>
      <c r="C22" s="153" t="s">
        <v>139</v>
      </c>
      <c r="D22" s="2" t="s">
        <v>144</v>
      </c>
      <c r="E22" s="136">
        <v>2544898</v>
      </c>
      <c r="F22" s="136">
        <v>3544648</v>
      </c>
      <c r="G22" s="136">
        <v>2294898</v>
      </c>
      <c r="H22" s="136">
        <f t="shared" si="2"/>
        <v>64.74262042380514</v>
      </c>
    </row>
    <row r="23" spans="1:8" ht="22.5" customHeight="1">
      <c r="A23" s="116" t="s">
        <v>24</v>
      </c>
      <c r="B23" s="103"/>
      <c r="C23" s="156"/>
      <c r="D23" s="117" t="s">
        <v>25</v>
      </c>
      <c r="E23" s="137">
        <f>E24</f>
        <v>30255</v>
      </c>
      <c r="F23" s="137">
        <f>F24</f>
        <v>30255</v>
      </c>
      <c r="G23" s="137">
        <f>G24</f>
        <v>15921.029999999999</v>
      </c>
      <c r="H23" s="134">
        <f t="shared" si="2"/>
        <v>52.62280614774417</v>
      </c>
    </row>
    <row r="24" spans="1:8" ht="24.75" customHeight="1">
      <c r="A24" s="15"/>
      <c r="B24" s="10" t="s">
        <v>26</v>
      </c>
      <c r="C24" s="153"/>
      <c r="D24" s="36" t="s">
        <v>4</v>
      </c>
      <c r="E24" s="127">
        <f>SUM(E25:E27)</f>
        <v>30255</v>
      </c>
      <c r="F24" s="127">
        <f>SUM(F25:F27)</f>
        <v>30255</v>
      </c>
      <c r="G24" s="127">
        <f>SUM(G25:G27)</f>
        <v>15921.029999999999</v>
      </c>
      <c r="H24" s="119">
        <f t="shared" si="2"/>
        <v>52.62280614774417</v>
      </c>
    </row>
    <row r="25" spans="1:8" ht="36" customHeight="1">
      <c r="A25" s="15"/>
      <c r="B25" s="10"/>
      <c r="C25" s="153" t="s">
        <v>76</v>
      </c>
      <c r="D25" s="2" t="s">
        <v>98</v>
      </c>
      <c r="E25" s="129">
        <v>948</v>
      </c>
      <c r="F25" s="129">
        <v>948</v>
      </c>
      <c r="G25" s="129">
        <v>968.99</v>
      </c>
      <c r="H25" s="136">
        <f t="shared" si="2"/>
        <v>102.21413502109704</v>
      </c>
    </row>
    <row r="26" spans="1:8" ht="63.75" customHeight="1">
      <c r="A26" s="15"/>
      <c r="B26" s="20"/>
      <c r="C26" s="153" t="s">
        <v>75</v>
      </c>
      <c r="D26" s="2" t="s">
        <v>127</v>
      </c>
      <c r="E26" s="129">
        <v>7307</v>
      </c>
      <c r="F26" s="129">
        <v>7307</v>
      </c>
      <c r="G26" s="129">
        <v>3954.04</v>
      </c>
      <c r="H26" s="136">
        <f t="shared" si="2"/>
        <v>54.113042288216775</v>
      </c>
    </row>
    <row r="27" spans="1:8" ht="59.25" customHeight="1">
      <c r="A27" s="15"/>
      <c r="B27" s="20"/>
      <c r="C27" s="153" t="s">
        <v>73</v>
      </c>
      <c r="D27" s="2" t="s">
        <v>106</v>
      </c>
      <c r="E27" s="129">
        <v>22000</v>
      </c>
      <c r="F27" s="129">
        <v>22000</v>
      </c>
      <c r="G27" s="129">
        <v>10998</v>
      </c>
      <c r="H27" s="136">
        <f aca="true" t="shared" si="3" ref="H27:H59">G27/F27*100</f>
        <v>49.99090909090909</v>
      </c>
    </row>
    <row r="28" spans="1:8" ht="24.75" customHeight="1">
      <c r="A28" s="130">
        <v>710</v>
      </c>
      <c r="B28" s="131"/>
      <c r="C28" s="157"/>
      <c r="D28" s="117" t="s">
        <v>21</v>
      </c>
      <c r="E28" s="134">
        <f>E29+E31+E33</f>
        <v>401400</v>
      </c>
      <c r="F28" s="134">
        <f>F29+F31+F33</f>
        <v>401400</v>
      </c>
      <c r="G28" s="134">
        <f>G29+G31+G33</f>
        <v>221418</v>
      </c>
      <c r="H28" s="134">
        <f t="shared" si="3"/>
        <v>55.16143497757847</v>
      </c>
    </row>
    <row r="29" spans="1:8" ht="34.5" customHeight="1">
      <c r="A29" s="122"/>
      <c r="B29" s="6">
        <v>71013</v>
      </c>
      <c r="C29" s="158"/>
      <c r="D29" s="36" t="s">
        <v>42</v>
      </c>
      <c r="E29" s="119">
        <f>E30</f>
        <v>30000</v>
      </c>
      <c r="F29" s="119">
        <f>F30</f>
        <v>30000</v>
      </c>
      <c r="G29" s="119">
        <f>G30</f>
        <v>15000</v>
      </c>
      <c r="H29" s="119">
        <f t="shared" si="3"/>
        <v>50</v>
      </c>
    </row>
    <row r="30" spans="1:8" ht="54.75" customHeight="1">
      <c r="A30" s="122"/>
      <c r="B30" s="26"/>
      <c r="C30" s="158">
        <v>2110</v>
      </c>
      <c r="D30" s="2" t="s">
        <v>106</v>
      </c>
      <c r="E30" s="136">
        <v>30000</v>
      </c>
      <c r="F30" s="136">
        <v>30000</v>
      </c>
      <c r="G30" s="136">
        <v>15000</v>
      </c>
      <c r="H30" s="136">
        <f t="shared" si="3"/>
        <v>50</v>
      </c>
    </row>
    <row r="31" spans="1:8" ht="24.75" customHeight="1">
      <c r="A31" s="122"/>
      <c r="B31" s="6">
        <v>71014</v>
      </c>
      <c r="C31" s="158"/>
      <c r="D31" s="36" t="s">
        <v>3</v>
      </c>
      <c r="E31" s="119">
        <f>E32</f>
        <v>35000</v>
      </c>
      <c r="F31" s="119">
        <f>F32</f>
        <v>35000</v>
      </c>
      <c r="G31" s="119">
        <f>G32</f>
        <v>17502</v>
      </c>
      <c r="H31" s="119">
        <f t="shared" si="3"/>
        <v>50.005714285714284</v>
      </c>
    </row>
    <row r="32" spans="1:8" ht="51.75" customHeight="1">
      <c r="A32" s="122"/>
      <c r="B32" s="26"/>
      <c r="C32" s="158">
        <v>2110</v>
      </c>
      <c r="D32" s="2" t="s">
        <v>106</v>
      </c>
      <c r="E32" s="136">
        <v>35000</v>
      </c>
      <c r="F32" s="136">
        <v>35000</v>
      </c>
      <c r="G32" s="136">
        <v>17502</v>
      </c>
      <c r="H32" s="136">
        <f t="shared" si="3"/>
        <v>50.005714285714284</v>
      </c>
    </row>
    <row r="33" spans="1:8" ht="22.5" customHeight="1">
      <c r="A33" s="122"/>
      <c r="B33" s="6">
        <v>71015</v>
      </c>
      <c r="C33" s="158"/>
      <c r="D33" s="36" t="s">
        <v>33</v>
      </c>
      <c r="E33" s="119">
        <f>E34+E35</f>
        <v>336400</v>
      </c>
      <c r="F33" s="119">
        <f>F34+F35</f>
        <v>336400</v>
      </c>
      <c r="G33" s="119">
        <f>G34+G35</f>
        <v>188916</v>
      </c>
      <c r="H33" s="119">
        <f t="shared" si="3"/>
        <v>56.15814506539834</v>
      </c>
    </row>
    <row r="34" spans="1:8" ht="52.5" customHeight="1">
      <c r="A34" s="122"/>
      <c r="B34" s="26"/>
      <c r="C34" s="158">
        <v>2110</v>
      </c>
      <c r="D34" s="2" t="s">
        <v>106</v>
      </c>
      <c r="E34" s="136">
        <v>319400</v>
      </c>
      <c r="F34" s="136">
        <v>319400</v>
      </c>
      <c r="G34" s="136">
        <v>171983</v>
      </c>
      <c r="H34" s="136">
        <f t="shared" si="3"/>
        <v>53.845648090169064</v>
      </c>
    </row>
    <row r="35" spans="1:8" ht="53.25" customHeight="1">
      <c r="A35" s="15"/>
      <c r="B35" s="20"/>
      <c r="C35" s="153" t="s">
        <v>109</v>
      </c>
      <c r="D35" s="2" t="s">
        <v>107</v>
      </c>
      <c r="E35" s="129">
        <v>17000</v>
      </c>
      <c r="F35" s="129">
        <v>17000</v>
      </c>
      <c r="G35" s="129">
        <v>16933</v>
      </c>
      <c r="H35" s="136">
        <f t="shared" si="3"/>
        <v>99.60588235294118</v>
      </c>
    </row>
    <row r="36" spans="1:8" ht="24.75" customHeight="1">
      <c r="A36" s="130">
        <v>750</v>
      </c>
      <c r="B36" s="131"/>
      <c r="C36" s="157"/>
      <c r="D36" s="117" t="s">
        <v>32</v>
      </c>
      <c r="E36" s="134">
        <f>E37+E41+E48</f>
        <v>2076533</v>
      </c>
      <c r="F36" s="134">
        <f>F37+F41+F48</f>
        <v>2078431</v>
      </c>
      <c r="G36" s="134">
        <f>G37+G41+G48</f>
        <v>1133098.94</v>
      </c>
      <c r="H36" s="134">
        <f t="shared" si="3"/>
        <v>54.51703424361934</v>
      </c>
    </row>
    <row r="37" spans="1:8" ht="25.5" customHeight="1">
      <c r="A37" s="122"/>
      <c r="B37" s="6">
        <v>75011</v>
      </c>
      <c r="C37" s="158"/>
      <c r="D37" s="36" t="s">
        <v>7</v>
      </c>
      <c r="E37" s="119">
        <f>SUM(E38:E40)</f>
        <v>214742</v>
      </c>
      <c r="F37" s="119">
        <f>SUM(F38:F40)</f>
        <v>216640</v>
      </c>
      <c r="G37" s="119">
        <f>SUM(G38:G40)</f>
        <v>173976.91</v>
      </c>
      <c r="H37" s="119">
        <f t="shared" si="3"/>
        <v>80.30691931314622</v>
      </c>
    </row>
    <row r="38" spans="1:8" ht="56.25" customHeight="1">
      <c r="A38" s="122"/>
      <c r="B38" s="26"/>
      <c r="C38" s="158">
        <f>2110</f>
        <v>2110</v>
      </c>
      <c r="D38" s="2" t="s">
        <v>106</v>
      </c>
      <c r="E38" s="136">
        <v>144742</v>
      </c>
      <c r="F38" s="136">
        <v>144742</v>
      </c>
      <c r="G38" s="136">
        <v>77938</v>
      </c>
      <c r="H38" s="136">
        <f t="shared" si="3"/>
        <v>53.84615384615385</v>
      </c>
    </row>
    <row r="39" spans="1:8" ht="58.5" customHeight="1">
      <c r="A39" s="122"/>
      <c r="B39" s="26"/>
      <c r="C39" s="159">
        <f>2120</f>
        <v>2120</v>
      </c>
      <c r="D39" s="120" t="s">
        <v>154</v>
      </c>
      <c r="E39" s="136"/>
      <c r="F39" s="136">
        <v>1898</v>
      </c>
      <c r="G39" s="136">
        <v>1898</v>
      </c>
      <c r="H39" s="136">
        <f t="shared" si="3"/>
        <v>100</v>
      </c>
    </row>
    <row r="40" spans="1:8" ht="57.75" customHeight="1">
      <c r="A40" s="122"/>
      <c r="B40" s="26"/>
      <c r="C40" s="153" t="s">
        <v>93</v>
      </c>
      <c r="D40" s="2" t="s">
        <v>125</v>
      </c>
      <c r="E40" s="136">
        <v>70000</v>
      </c>
      <c r="F40" s="136">
        <v>70000</v>
      </c>
      <c r="G40" s="136">
        <v>94140.91</v>
      </c>
      <c r="H40" s="136">
        <f t="shared" si="3"/>
        <v>134.4870142857143</v>
      </c>
    </row>
    <row r="41" spans="1:8" ht="20.25" customHeight="1">
      <c r="A41" s="122"/>
      <c r="B41" s="6">
        <v>75020</v>
      </c>
      <c r="C41" s="158"/>
      <c r="D41" s="36" t="s">
        <v>52</v>
      </c>
      <c r="E41" s="119">
        <f>SUM(E42:E47)</f>
        <v>1838791</v>
      </c>
      <c r="F41" s="119">
        <f>SUM(F42:F47)</f>
        <v>1838791</v>
      </c>
      <c r="G41" s="119">
        <f>SUM(G42:G47)</f>
        <v>938622.03</v>
      </c>
      <c r="H41" s="119">
        <f t="shared" si="3"/>
        <v>51.04560714077891</v>
      </c>
    </row>
    <row r="42" spans="1:8" ht="20.25" customHeight="1">
      <c r="A42" s="122"/>
      <c r="B42" s="6"/>
      <c r="C42" s="150" t="s">
        <v>78</v>
      </c>
      <c r="D42" s="2" t="s">
        <v>43</v>
      </c>
      <c r="E42" s="136">
        <v>1541065</v>
      </c>
      <c r="F42" s="136">
        <v>1541065</v>
      </c>
      <c r="G42" s="136">
        <v>744675</v>
      </c>
      <c r="H42" s="136">
        <f t="shared" si="3"/>
        <v>48.32210192302077</v>
      </c>
    </row>
    <row r="43" spans="1:8" ht="21" customHeight="1">
      <c r="A43" s="122"/>
      <c r="B43" s="6"/>
      <c r="C43" s="150" t="s">
        <v>94</v>
      </c>
      <c r="D43" s="2" t="s">
        <v>95</v>
      </c>
      <c r="E43" s="136">
        <v>37000</v>
      </c>
      <c r="F43" s="136">
        <v>37000</v>
      </c>
      <c r="G43" s="136">
        <v>18494</v>
      </c>
      <c r="H43" s="136">
        <f t="shared" si="3"/>
        <v>49.983783783783785</v>
      </c>
    </row>
    <row r="44" spans="1:8" ht="21" customHeight="1">
      <c r="A44" s="122"/>
      <c r="B44" s="6"/>
      <c r="C44" s="150" t="s">
        <v>79</v>
      </c>
      <c r="D44" s="2" t="s">
        <v>44</v>
      </c>
      <c r="E44" s="136">
        <v>12080</v>
      </c>
      <c r="F44" s="136">
        <v>12080</v>
      </c>
      <c r="G44" s="136">
        <v>5926.64</v>
      </c>
      <c r="H44" s="136">
        <f t="shared" si="3"/>
        <v>49.06158940397351</v>
      </c>
    </row>
    <row r="45" spans="1:8" ht="31.5" customHeight="1">
      <c r="A45" s="122"/>
      <c r="B45" s="6"/>
      <c r="C45" s="150" t="s">
        <v>133</v>
      </c>
      <c r="D45" s="2" t="s">
        <v>134</v>
      </c>
      <c r="E45" s="136">
        <v>3924</v>
      </c>
      <c r="F45" s="136">
        <v>3924</v>
      </c>
      <c r="G45" s="136">
        <v>1962</v>
      </c>
      <c r="H45" s="136">
        <f t="shared" si="3"/>
        <v>50</v>
      </c>
    </row>
    <row r="46" spans="1:8" ht="20.25" customHeight="1">
      <c r="A46" s="122"/>
      <c r="B46" s="6"/>
      <c r="C46" s="150" t="s">
        <v>80</v>
      </c>
      <c r="D46" s="2" t="s">
        <v>132</v>
      </c>
      <c r="E46" s="136">
        <v>189762</v>
      </c>
      <c r="F46" s="136">
        <v>189762</v>
      </c>
      <c r="G46" s="136">
        <v>116254.91</v>
      </c>
      <c r="H46" s="136">
        <f t="shared" si="3"/>
        <v>61.263535375891905</v>
      </c>
    </row>
    <row r="47" spans="1:8" ht="18.75" customHeight="1">
      <c r="A47" s="122"/>
      <c r="B47" s="26"/>
      <c r="C47" s="153" t="s">
        <v>77</v>
      </c>
      <c r="D47" s="2" t="s">
        <v>45</v>
      </c>
      <c r="E47" s="136">
        <v>54960</v>
      </c>
      <c r="F47" s="136">
        <v>54960</v>
      </c>
      <c r="G47" s="136">
        <v>51309.48</v>
      </c>
      <c r="H47" s="136">
        <f t="shared" si="3"/>
        <v>93.35786026200874</v>
      </c>
    </row>
    <row r="48" spans="1:8" ht="22.5" customHeight="1">
      <c r="A48" s="122"/>
      <c r="B48" s="6">
        <v>75045</v>
      </c>
      <c r="C48" s="158"/>
      <c r="D48" s="36" t="s">
        <v>8</v>
      </c>
      <c r="E48" s="119">
        <f>E49</f>
        <v>23000</v>
      </c>
      <c r="F48" s="119">
        <f>F49</f>
        <v>23000</v>
      </c>
      <c r="G48" s="119">
        <f>G49</f>
        <v>20500</v>
      </c>
      <c r="H48" s="119">
        <f t="shared" si="3"/>
        <v>89.13043478260869</v>
      </c>
    </row>
    <row r="49" spans="1:8" ht="54.75" customHeight="1">
      <c r="A49" s="122"/>
      <c r="B49" s="26"/>
      <c r="C49" s="158">
        <v>2110</v>
      </c>
      <c r="D49" s="2" t="s">
        <v>106</v>
      </c>
      <c r="E49" s="136">
        <v>23000</v>
      </c>
      <c r="F49" s="136">
        <v>23000</v>
      </c>
      <c r="G49" s="136">
        <v>20500</v>
      </c>
      <c r="H49" s="136">
        <f t="shared" si="3"/>
        <v>89.13043478260869</v>
      </c>
    </row>
    <row r="50" spans="1:8" ht="36.75" customHeight="1">
      <c r="A50" s="116" t="s">
        <v>34</v>
      </c>
      <c r="B50" s="103"/>
      <c r="C50" s="151"/>
      <c r="D50" s="117" t="s">
        <v>35</v>
      </c>
      <c r="E50" s="134">
        <f>E51+E55</f>
        <v>3159400</v>
      </c>
      <c r="F50" s="134">
        <f>F51+F55</f>
        <v>3477990</v>
      </c>
      <c r="G50" s="134">
        <f>G51+G55</f>
        <v>2234793</v>
      </c>
      <c r="H50" s="134">
        <f t="shared" si="3"/>
        <v>64.25530263169244</v>
      </c>
    </row>
    <row r="51" spans="1:8" ht="33.75" customHeight="1">
      <c r="A51" s="15"/>
      <c r="B51" s="10" t="s">
        <v>37</v>
      </c>
      <c r="C51" s="160"/>
      <c r="D51" s="36" t="s">
        <v>36</v>
      </c>
      <c r="E51" s="127">
        <f>SUM(E53:E54)</f>
        <v>3159000</v>
      </c>
      <c r="F51" s="127">
        <f>SUM(F52:F54)</f>
        <v>3477590</v>
      </c>
      <c r="G51" s="127">
        <f>SUM(G52:G54)</f>
        <v>2234393</v>
      </c>
      <c r="H51" s="119">
        <f t="shared" si="3"/>
        <v>64.25119119850241</v>
      </c>
    </row>
    <row r="52" spans="1:8" ht="33.75" customHeight="1">
      <c r="A52" s="15"/>
      <c r="B52" s="10"/>
      <c r="C52" s="150" t="s">
        <v>155</v>
      </c>
      <c r="D52" s="175" t="s">
        <v>174</v>
      </c>
      <c r="E52" s="127"/>
      <c r="F52" s="172">
        <v>48000</v>
      </c>
      <c r="G52" s="172">
        <v>48000</v>
      </c>
      <c r="H52" s="119">
        <f t="shared" si="3"/>
        <v>100</v>
      </c>
    </row>
    <row r="53" spans="1:8" ht="57.75" customHeight="1">
      <c r="A53" s="15"/>
      <c r="B53" s="10"/>
      <c r="C53" s="150" t="s">
        <v>73</v>
      </c>
      <c r="D53" s="2" t="s">
        <v>106</v>
      </c>
      <c r="E53" s="136">
        <v>3159000</v>
      </c>
      <c r="F53" s="136">
        <v>3384590</v>
      </c>
      <c r="G53" s="136">
        <v>2141393</v>
      </c>
      <c r="H53" s="136">
        <f t="shared" si="3"/>
        <v>63.26890406223501</v>
      </c>
    </row>
    <row r="54" spans="1:8" ht="54.75" customHeight="1">
      <c r="A54" s="15"/>
      <c r="B54" s="10"/>
      <c r="C54" s="150" t="s">
        <v>139</v>
      </c>
      <c r="D54" s="2" t="s">
        <v>144</v>
      </c>
      <c r="E54" s="136"/>
      <c r="F54" s="136">
        <v>45000</v>
      </c>
      <c r="G54" s="136">
        <v>45000</v>
      </c>
      <c r="H54" s="136">
        <f t="shared" si="3"/>
        <v>100</v>
      </c>
    </row>
    <row r="55" spans="1:8" ht="24.75" customHeight="1">
      <c r="A55" s="15"/>
      <c r="B55" s="10" t="s">
        <v>65</v>
      </c>
      <c r="C55" s="160"/>
      <c r="D55" s="36" t="s">
        <v>70</v>
      </c>
      <c r="E55" s="127">
        <f>E56</f>
        <v>400</v>
      </c>
      <c r="F55" s="127">
        <f>F56</f>
        <v>400</v>
      </c>
      <c r="G55" s="127">
        <f>G56</f>
        <v>400</v>
      </c>
      <c r="H55" s="119">
        <f t="shared" si="3"/>
        <v>100</v>
      </c>
    </row>
    <row r="56" spans="1:8" ht="56.25" customHeight="1">
      <c r="A56" s="15"/>
      <c r="B56" s="10"/>
      <c r="C56" s="150" t="s">
        <v>73</v>
      </c>
      <c r="D56" s="2" t="s">
        <v>106</v>
      </c>
      <c r="E56" s="136">
        <v>400</v>
      </c>
      <c r="F56" s="136">
        <v>400</v>
      </c>
      <c r="G56" s="136">
        <v>400</v>
      </c>
      <c r="H56" s="136">
        <f t="shared" si="3"/>
        <v>100</v>
      </c>
    </row>
    <row r="57" spans="1:8" ht="78" customHeight="1">
      <c r="A57" s="116" t="s">
        <v>38</v>
      </c>
      <c r="B57" s="103"/>
      <c r="C57" s="151"/>
      <c r="D57" s="117" t="s">
        <v>110</v>
      </c>
      <c r="E57" s="137">
        <f>E58+E60</f>
        <v>7052043</v>
      </c>
      <c r="F57" s="137">
        <f>F58+F60</f>
        <v>7052043</v>
      </c>
      <c r="G57" s="137">
        <f>G58+G60</f>
        <v>3276865.72</v>
      </c>
      <c r="H57" s="137">
        <f>H58+H60</f>
        <v>119.95362990632206</v>
      </c>
    </row>
    <row r="58" spans="1:8" ht="45" customHeight="1">
      <c r="A58" s="15"/>
      <c r="B58" s="10" t="s">
        <v>156</v>
      </c>
      <c r="C58" s="160"/>
      <c r="D58" s="36" t="s">
        <v>161</v>
      </c>
      <c r="E58" s="127">
        <f>SUM(E59)</f>
        <v>29733</v>
      </c>
      <c r="F58" s="127">
        <f>SUM(F59)</f>
        <v>29733</v>
      </c>
      <c r="G58" s="127">
        <f>SUM(G59)</f>
        <v>21883.97</v>
      </c>
      <c r="H58" s="119">
        <f t="shared" si="3"/>
        <v>73.6016210944069</v>
      </c>
    </row>
    <row r="59" spans="1:8" ht="46.5" customHeight="1">
      <c r="A59" s="15"/>
      <c r="B59" s="10"/>
      <c r="C59" s="150" t="s">
        <v>157</v>
      </c>
      <c r="D59" s="2" t="s">
        <v>162</v>
      </c>
      <c r="E59" s="129">
        <v>29733</v>
      </c>
      <c r="F59" s="129">
        <v>29733</v>
      </c>
      <c r="G59" s="129">
        <v>21883.97</v>
      </c>
      <c r="H59" s="136">
        <f t="shared" si="3"/>
        <v>73.6016210944069</v>
      </c>
    </row>
    <row r="60" spans="1:8" ht="33" customHeight="1">
      <c r="A60" s="15"/>
      <c r="B60" s="10" t="s">
        <v>53</v>
      </c>
      <c r="C60" s="160"/>
      <c r="D60" s="36" t="s">
        <v>89</v>
      </c>
      <c r="E60" s="127">
        <f>E61+E62</f>
        <v>7022310</v>
      </c>
      <c r="F60" s="127">
        <f>F61+F62</f>
        <v>7022310</v>
      </c>
      <c r="G60" s="127">
        <f>G61+G62</f>
        <v>3254981.75</v>
      </c>
      <c r="H60" s="119">
        <f aca="true" t="shared" si="4" ref="H60:H74">G60/F60*100</f>
        <v>46.35200881191517</v>
      </c>
    </row>
    <row r="61" spans="1:8" ht="23.25" customHeight="1">
      <c r="A61" s="15"/>
      <c r="B61" s="10"/>
      <c r="C61" s="150" t="s">
        <v>83</v>
      </c>
      <c r="D61" s="2" t="s">
        <v>13</v>
      </c>
      <c r="E61" s="129">
        <v>6795162</v>
      </c>
      <c r="F61" s="129">
        <v>6795162</v>
      </c>
      <c r="G61" s="129">
        <v>3157811</v>
      </c>
      <c r="H61" s="119">
        <f t="shared" si="4"/>
        <v>46.47146013590257</v>
      </c>
    </row>
    <row r="62" spans="1:8" ht="23.25" customHeight="1">
      <c r="A62" s="15"/>
      <c r="B62" s="20"/>
      <c r="C62" s="150" t="s">
        <v>99</v>
      </c>
      <c r="D62" s="2" t="s">
        <v>90</v>
      </c>
      <c r="E62" s="129">
        <v>227148</v>
      </c>
      <c r="F62" s="129">
        <v>227148</v>
      </c>
      <c r="G62" s="129">
        <v>97170.75</v>
      </c>
      <c r="H62" s="136">
        <f t="shared" si="4"/>
        <v>42.778606899466425</v>
      </c>
    </row>
    <row r="63" spans="1:8" ht="21" customHeight="1">
      <c r="A63" s="116" t="s">
        <v>39</v>
      </c>
      <c r="B63" s="103"/>
      <c r="C63" s="156"/>
      <c r="D63" s="117" t="s">
        <v>9</v>
      </c>
      <c r="E63" s="137">
        <f>E64+E68+E70+E66</f>
        <v>22963500</v>
      </c>
      <c r="F63" s="137">
        <f>F64+F68+F70+F66</f>
        <v>25101453</v>
      </c>
      <c r="G63" s="137">
        <f>G64+G68+G70+G66</f>
        <v>15303762</v>
      </c>
      <c r="H63" s="134">
        <f t="shared" si="4"/>
        <v>60.96763402501042</v>
      </c>
    </row>
    <row r="64" spans="1:8" ht="32.25" customHeight="1">
      <c r="A64" s="138"/>
      <c r="B64" s="10" t="s">
        <v>40</v>
      </c>
      <c r="C64" s="160"/>
      <c r="D64" s="36" t="s">
        <v>111</v>
      </c>
      <c r="E64" s="127">
        <f>E65</f>
        <v>17322374</v>
      </c>
      <c r="F64" s="127">
        <f>F65</f>
        <v>19456956</v>
      </c>
      <c r="G64" s="127">
        <f>G65</f>
        <v>12033512</v>
      </c>
      <c r="H64" s="119">
        <f t="shared" si="4"/>
        <v>61.84683770678209</v>
      </c>
    </row>
    <row r="65" spans="1:8" ht="20.25" customHeight="1">
      <c r="A65" s="138"/>
      <c r="B65" s="20"/>
      <c r="C65" s="153" t="s">
        <v>84</v>
      </c>
      <c r="D65" s="2" t="s">
        <v>12</v>
      </c>
      <c r="E65" s="129">
        <v>17322374</v>
      </c>
      <c r="F65" s="129">
        <v>19456956</v>
      </c>
      <c r="G65" s="129">
        <v>12033512</v>
      </c>
      <c r="H65" s="136">
        <f t="shared" si="4"/>
        <v>61.84683770678209</v>
      </c>
    </row>
    <row r="66" spans="1:8" ht="25.5" customHeight="1">
      <c r="A66" s="138"/>
      <c r="B66" s="10" t="s">
        <v>170</v>
      </c>
      <c r="C66" s="160"/>
      <c r="D66" s="36" t="s">
        <v>171</v>
      </c>
      <c r="E66" s="127">
        <f>E67</f>
        <v>0</v>
      </c>
      <c r="F66" s="127">
        <f>F67</f>
        <v>0</v>
      </c>
      <c r="G66" s="127">
        <f>G67</f>
        <v>448000</v>
      </c>
      <c r="H66" s="119">
        <v>0</v>
      </c>
    </row>
    <row r="67" spans="1:8" ht="55.5" customHeight="1">
      <c r="A67" s="138"/>
      <c r="B67" s="20"/>
      <c r="C67" s="174" t="s">
        <v>189</v>
      </c>
      <c r="D67" s="2" t="s">
        <v>192</v>
      </c>
      <c r="E67" s="129"/>
      <c r="F67" s="129">
        <v>0</v>
      </c>
      <c r="G67" s="129">
        <v>448000</v>
      </c>
      <c r="H67" s="136">
        <v>0</v>
      </c>
    </row>
    <row r="68" spans="1:8" ht="30.75" customHeight="1">
      <c r="A68" s="138"/>
      <c r="B68" s="10" t="s">
        <v>41</v>
      </c>
      <c r="C68" s="160"/>
      <c r="D68" s="36" t="s">
        <v>10</v>
      </c>
      <c r="E68" s="127">
        <f>E69</f>
        <v>3840258</v>
      </c>
      <c r="F68" s="127">
        <f>F69</f>
        <v>3840258</v>
      </c>
      <c r="G68" s="127">
        <f>G69</f>
        <v>1920132</v>
      </c>
      <c r="H68" s="119">
        <f t="shared" si="4"/>
        <v>50.000078119751336</v>
      </c>
    </row>
    <row r="69" spans="1:8" ht="20.25" customHeight="1">
      <c r="A69" s="138"/>
      <c r="B69" s="20"/>
      <c r="C69" s="153" t="s">
        <v>84</v>
      </c>
      <c r="D69" s="2" t="s">
        <v>12</v>
      </c>
      <c r="E69" s="129">
        <v>3840258</v>
      </c>
      <c r="F69" s="129">
        <v>3840258</v>
      </c>
      <c r="G69" s="129">
        <v>1920132</v>
      </c>
      <c r="H69" s="136">
        <f t="shared" si="4"/>
        <v>50.000078119751336</v>
      </c>
    </row>
    <row r="70" spans="1:8" ht="30.75" customHeight="1">
      <c r="A70" s="138"/>
      <c r="B70" s="10" t="s">
        <v>91</v>
      </c>
      <c r="C70" s="160"/>
      <c r="D70" s="36" t="s">
        <v>92</v>
      </c>
      <c r="E70" s="127">
        <f>E71</f>
        <v>1800868</v>
      </c>
      <c r="F70" s="127">
        <f>F71</f>
        <v>1804239</v>
      </c>
      <c r="G70" s="127">
        <f>G71</f>
        <v>902118</v>
      </c>
      <c r="H70" s="119">
        <f t="shared" si="4"/>
        <v>49.999916862455585</v>
      </c>
    </row>
    <row r="71" spans="1:8" ht="21" customHeight="1">
      <c r="A71" s="138"/>
      <c r="B71" s="20"/>
      <c r="C71" s="153" t="s">
        <v>84</v>
      </c>
      <c r="D71" s="2" t="s">
        <v>12</v>
      </c>
      <c r="E71" s="129">
        <v>1800868</v>
      </c>
      <c r="F71" s="129">
        <v>1804239</v>
      </c>
      <c r="G71" s="129">
        <v>902118</v>
      </c>
      <c r="H71" s="136">
        <f t="shared" si="4"/>
        <v>49.999916862455585</v>
      </c>
    </row>
    <row r="72" spans="1:8" ht="19.5" customHeight="1">
      <c r="A72" s="116" t="s">
        <v>46</v>
      </c>
      <c r="B72" s="103"/>
      <c r="C72" s="156"/>
      <c r="D72" s="117" t="s">
        <v>47</v>
      </c>
      <c r="E72" s="137">
        <f>E73+E76+E79+E83+E90</f>
        <v>405743</v>
      </c>
      <c r="F72" s="137">
        <f>F73+F76+F79+F83+F90</f>
        <v>431774</v>
      </c>
      <c r="G72" s="137">
        <f>G73+G76+G79+G83+G90</f>
        <v>274616.85</v>
      </c>
      <c r="H72" s="134">
        <f t="shared" si="4"/>
        <v>63.60198854030117</v>
      </c>
    </row>
    <row r="73" spans="1:8" ht="22.5" customHeight="1">
      <c r="A73" s="116"/>
      <c r="B73" s="10" t="s">
        <v>120</v>
      </c>
      <c r="C73" s="156"/>
      <c r="D73" s="36" t="s">
        <v>122</v>
      </c>
      <c r="E73" s="127">
        <f>SUM(E74:E75)</f>
        <v>42000</v>
      </c>
      <c r="F73" s="127">
        <f>SUM(F74:F75)</f>
        <v>42000</v>
      </c>
      <c r="G73" s="127">
        <f>SUM(G74:G75)</f>
        <v>35884.310000000005</v>
      </c>
      <c r="H73" s="119">
        <f t="shared" si="4"/>
        <v>85.43883333333333</v>
      </c>
    </row>
    <row r="74" spans="1:8" ht="19.5" customHeight="1">
      <c r="A74" s="116"/>
      <c r="B74" s="10"/>
      <c r="C74" s="152" t="s">
        <v>81</v>
      </c>
      <c r="D74" s="114" t="s">
        <v>48</v>
      </c>
      <c r="E74" s="129">
        <v>42000</v>
      </c>
      <c r="F74" s="129">
        <v>42000</v>
      </c>
      <c r="G74" s="129">
        <v>34938.62</v>
      </c>
      <c r="H74" s="136">
        <f t="shared" si="4"/>
        <v>83.18719047619048</v>
      </c>
    </row>
    <row r="75" spans="1:8" ht="19.5" customHeight="1">
      <c r="A75" s="116"/>
      <c r="B75" s="10"/>
      <c r="C75" s="152" t="s">
        <v>80</v>
      </c>
      <c r="D75" s="121" t="s">
        <v>132</v>
      </c>
      <c r="E75" s="129"/>
      <c r="F75" s="129">
        <v>0</v>
      </c>
      <c r="G75" s="129">
        <v>945.69</v>
      </c>
      <c r="H75" s="119"/>
    </row>
    <row r="76" spans="1:8" ht="19.5" customHeight="1">
      <c r="A76" s="116"/>
      <c r="B76" s="10" t="s">
        <v>121</v>
      </c>
      <c r="C76" s="156"/>
      <c r="D76" s="36" t="s">
        <v>123</v>
      </c>
      <c r="E76" s="127">
        <f>SUM(E77:E78)</f>
        <v>33760</v>
      </c>
      <c r="F76" s="127">
        <f>SUM(F77:F78)</f>
        <v>33760</v>
      </c>
      <c r="G76" s="127">
        <f>SUM(G77:G78)</f>
        <v>21851.6</v>
      </c>
      <c r="H76" s="119">
        <f>G76/F76*100</f>
        <v>64.72630331753554</v>
      </c>
    </row>
    <row r="77" spans="1:8" ht="66.75" customHeight="1">
      <c r="A77" s="116"/>
      <c r="B77" s="10"/>
      <c r="C77" s="153" t="s">
        <v>75</v>
      </c>
      <c r="D77" s="2" t="s">
        <v>97</v>
      </c>
      <c r="E77" s="129">
        <v>10260</v>
      </c>
      <c r="F77" s="129">
        <v>10260</v>
      </c>
      <c r="G77" s="129">
        <v>7106.4</v>
      </c>
      <c r="H77" s="136">
        <f>G77/F77*100</f>
        <v>69.26315789473684</v>
      </c>
    </row>
    <row r="78" spans="1:8" ht="19.5" customHeight="1">
      <c r="A78" s="116"/>
      <c r="B78" s="10"/>
      <c r="C78" s="153" t="s">
        <v>77</v>
      </c>
      <c r="D78" s="2" t="s">
        <v>45</v>
      </c>
      <c r="E78" s="129">
        <v>23500</v>
      </c>
      <c r="F78" s="129">
        <v>23500</v>
      </c>
      <c r="G78" s="129">
        <v>14745.2</v>
      </c>
      <c r="H78" s="136">
        <f>G78/F78*100</f>
        <v>62.74553191489362</v>
      </c>
    </row>
    <row r="79" spans="1:8" ht="21.75" customHeight="1">
      <c r="A79" s="116"/>
      <c r="B79" s="10" t="s">
        <v>56</v>
      </c>
      <c r="C79" s="156"/>
      <c r="D79" s="36" t="s">
        <v>57</v>
      </c>
      <c r="E79" s="127">
        <f>SUM(E80:E82)</f>
        <v>100572</v>
      </c>
      <c r="F79" s="127">
        <f>SUM(F80:F82)</f>
        <v>92444</v>
      </c>
      <c r="G79" s="127">
        <f>SUM(G80:G82)</f>
        <v>44715.08</v>
      </c>
      <c r="H79" s="119">
        <f>G79/F79*100</f>
        <v>48.3699104322617</v>
      </c>
    </row>
    <row r="80" spans="1:8" ht="68.25" customHeight="1">
      <c r="A80" s="116"/>
      <c r="B80" s="103"/>
      <c r="C80" s="153" t="s">
        <v>75</v>
      </c>
      <c r="D80" s="2" t="s">
        <v>97</v>
      </c>
      <c r="E80" s="129">
        <v>81770</v>
      </c>
      <c r="F80" s="129">
        <v>73642</v>
      </c>
      <c r="G80" s="129">
        <v>31718.33</v>
      </c>
      <c r="H80" s="136">
        <f>G80/F80*100</f>
        <v>43.07097851769371</v>
      </c>
    </row>
    <row r="81" spans="1:8" ht="19.5" customHeight="1">
      <c r="A81" s="116"/>
      <c r="B81" s="103"/>
      <c r="C81" s="152" t="s">
        <v>80</v>
      </c>
      <c r="D81" s="121" t="s">
        <v>132</v>
      </c>
      <c r="E81" s="129"/>
      <c r="F81" s="129">
        <v>0</v>
      </c>
      <c r="G81" s="129">
        <v>1593.98</v>
      </c>
      <c r="H81" s="136">
        <v>0</v>
      </c>
    </row>
    <row r="82" spans="1:8" ht="20.25" customHeight="1">
      <c r="A82" s="116"/>
      <c r="B82" s="103"/>
      <c r="C82" s="153" t="s">
        <v>77</v>
      </c>
      <c r="D82" s="2" t="s">
        <v>45</v>
      </c>
      <c r="E82" s="129">
        <v>18802</v>
      </c>
      <c r="F82" s="129">
        <v>18802</v>
      </c>
      <c r="G82" s="129">
        <v>11402.77</v>
      </c>
      <c r="H82" s="136">
        <f>G82/F82*100</f>
        <v>60.64658015104777</v>
      </c>
    </row>
    <row r="83" spans="1:8" ht="23.25" customHeight="1">
      <c r="A83" s="116"/>
      <c r="B83" s="10" t="s">
        <v>54</v>
      </c>
      <c r="C83" s="160"/>
      <c r="D83" s="36" t="s">
        <v>55</v>
      </c>
      <c r="E83" s="127">
        <f>SUM(E84:E89)</f>
        <v>159388</v>
      </c>
      <c r="F83" s="127">
        <f>SUM(F84:F89)</f>
        <v>177148</v>
      </c>
      <c r="G83" s="127">
        <f>SUM(G84:G89)</f>
        <v>127592.29999999999</v>
      </c>
      <c r="H83" s="119">
        <f>G83/F83*100</f>
        <v>72.02582021812269</v>
      </c>
    </row>
    <row r="84" spans="1:8" ht="23.25" customHeight="1">
      <c r="A84" s="116"/>
      <c r="B84" s="10"/>
      <c r="C84" s="150" t="s">
        <v>79</v>
      </c>
      <c r="D84" s="2" t="s">
        <v>44</v>
      </c>
      <c r="E84" s="129">
        <v>400</v>
      </c>
      <c r="F84" s="129">
        <v>400</v>
      </c>
      <c r="G84" s="129">
        <v>228</v>
      </c>
      <c r="H84" s="136">
        <f>G84/F84*100</f>
        <v>56.99999999999999</v>
      </c>
    </row>
    <row r="85" spans="1:8" ht="69" customHeight="1">
      <c r="A85" s="116"/>
      <c r="B85" s="10"/>
      <c r="C85" s="153" t="s">
        <v>75</v>
      </c>
      <c r="D85" s="2" t="s">
        <v>97</v>
      </c>
      <c r="E85" s="129">
        <v>72938</v>
      </c>
      <c r="F85" s="129">
        <v>72938</v>
      </c>
      <c r="G85" s="129">
        <v>36936.39</v>
      </c>
      <c r="H85" s="136">
        <f>G85/F85*100</f>
        <v>50.64080451890647</v>
      </c>
    </row>
    <row r="86" spans="1:8" ht="20.25" customHeight="1">
      <c r="A86" s="116"/>
      <c r="B86" s="10"/>
      <c r="C86" s="150" t="s">
        <v>81</v>
      </c>
      <c r="D86" s="2" t="s">
        <v>48</v>
      </c>
      <c r="E86" s="129">
        <v>50</v>
      </c>
      <c r="F86" s="129">
        <v>290</v>
      </c>
      <c r="G86" s="129">
        <v>240</v>
      </c>
      <c r="H86" s="136">
        <f>G86/F86*100</f>
        <v>82.75862068965517</v>
      </c>
    </row>
    <row r="87" spans="1:8" ht="20.25" customHeight="1">
      <c r="A87" s="116"/>
      <c r="B87" s="10"/>
      <c r="C87" s="152" t="s">
        <v>80</v>
      </c>
      <c r="D87" s="121" t="s">
        <v>132</v>
      </c>
      <c r="E87" s="129"/>
      <c r="F87" s="129">
        <v>0</v>
      </c>
      <c r="G87" s="129">
        <v>2678.93</v>
      </c>
      <c r="H87" s="136">
        <v>0</v>
      </c>
    </row>
    <row r="88" spans="1:8" ht="21" customHeight="1">
      <c r="A88" s="116"/>
      <c r="B88" s="10"/>
      <c r="C88" s="153" t="s">
        <v>77</v>
      </c>
      <c r="D88" s="2" t="s">
        <v>45</v>
      </c>
      <c r="E88" s="129">
        <v>86000</v>
      </c>
      <c r="F88" s="129">
        <v>86000</v>
      </c>
      <c r="G88" s="129">
        <v>73588.98</v>
      </c>
      <c r="H88" s="136">
        <f>G88/F88*100</f>
        <v>85.56858139534883</v>
      </c>
    </row>
    <row r="89" spans="1:8" ht="57" customHeight="1">
      <c r="A89" s="116"/>
      <c r="B89" s="10"/>
      <c r="C89" s="161" t="s">
        <v>124</v>
      </c>
      <c r="D89" s="114" t="s">
        <v>131</v>
      </c>
      <c r="E89" s="129"/>
      <c r="F89" s="129">
        <v>17520</v>
      </c>
      <c r="G89" s="129">
        <v>13920</v>
      </c>
      <c r="H89" s="136">
        <f>G89/F89*100</f>
        <v>79.45205479452055</v>
      </c>
    </row>
    <row r="90" spans="1:8" ht="34.5" customHeight="1">
      <c r="A90" s="15"/>
      <c r="B90" s="10" t="s">
        <v>63</v>
      </c>
      <c r="C90" s="160"/>
      <c r="D90" s="36" t="s">
        <v>64</v>
      </c>
      <c r="E90" s="127">
        <f>SUM(E91:E94)</f>
        <v>70023</v>
      </c>
      <c r="F90" s="127">
        <f>SUM(F91:F94)</f>
        <v>86422</v>
      </c>
      <c r="G90" s="127">
        <f>SUM(G91:G94)</f>
        <v>44573.560000000005</v>
      </c>
      <c r="H90" s="119">
        <f>G90/F90*100</f>
        <v>51.57663557890353</v>
      </c>
    </row>
    <row r="91" spans="1:8" ht="64.5" customHeight="1">
      <c r="A91" s="15"/>
      <c r="B91" s="20"/>
      <c r="C91" s="153" t="s">
        <v>75</v>
      </c>
      <c r="D91" s="2" t="s">
        <v>97</v>
      </c>
      <c r="E91" s="129">
        <v>8060</v>
      </c>
      <c r="F91" s="129">
        <v>15516</v>
      </c>
      <c r="G91" s="129">
        <v>7532</v>
      </c>
      <c r="H91" s="136">
        <f>G91/F91*100</f>
        <v>48.54343903067801</v>
      </c>
    </row>
    <row r="92" spans="1:8" ht="21.75" customHeight="1">
      <c r="A92" s="15"/>
      <c r="B92" s="20"/>
      <c r="C92" s="150" t="s">
        <v>81</v>
      </c>
      <c r="D92" s="2" t="s">
        <v>48</v>
      </c>
      <c r="E92" s="129">
        <v>61963</v>
      </c>
      <c r="F92" s="129">
        <v>70906</v>
      </c>
      <c r="G92" s="129">
        <v>35979.76</v>
      </c>
      <c r="H92" s="136">
        <f>G92/F92*100</f>
        <v>50.74289904944575</v>
      </c>
    </row>
    <row r="93" spans="1:8" ht="21.75" customHeight="1">
      <c r="A93" s="15"/>
      <c r="B93" s="20"/>
      <c r="C93" s="152" t="s">
        <v>80</v>
      </c>
      <c r="D93" s="121" t="s">
        <v>132</v>
      </c>
      <c r="E93" s="129"/>
      <c r="F93" s="129">
        <v>0</v>
      </c>
      <c r="G93" s="129">
        <v>1039.8</v>
      </c>
      <c r="H93" s="136">
        <v>0</v>
      </c>
    </row>
    <row r="94" spans="1:8" ht="21" customHeight="1">
      <c r="A94" s="15"/>
      <c r="B94" s="20"/>
      <c r="C94" s="167" t="s">
        <v>77</v>
      </c>
      <c r="D94" s="2" t="s">
        <v>45</v>
      </c>
      <c r="E94" s="129"/>
      <c r="F94" s="129">
        <v>0</v>
      </c>
      <c r="G94" s="129">
        <v>22</v>
      </c>
      <c r="H94" s="136">
        <v>0</v>
      </c>
    </row>
    <row r="95" spans="1:8" ht="21" customHeight="1">
      <c r="A95" s="116" t="s">
        <v>27</v>
      </c>
      <c r="B95" s="103"/>
      <c r="C95" s="156"/>
      <c r="D95" s="117" t="s">
        <v>5</v>
      </c>
      <c r="E95" s="137">
        <f>E96+E98</f>
        <v>846467</v>
      </c>
      <c r="F95" s="137">
        <f>F96+F98</f>
        <v>996467</v>
      </c>
      <c r="G95" s="137">
        <f>G96+G98</f>
        <v>975904</v>
      </c>
      <c r="H95" s="134">
        <f aca="true" t="shared" si="5" ref="H95:H101">G95/F95*100</f>
        <v>97.93640933417765</v>
      </c>
    </row>
    <row r="96" spans="1:8" ht="19.5" customHeight="1">
      <c r="A96" s="116"/>
      <c r="B96" s="103" t="s">
        <v>141</v>
      </c>
      <c r="C96" s="156"/>
      <c r="D96" s="108" t="s">
        <v>142</v>
      </c>
      <c r="E96" s="127">
        <f>SUM(E97:E97)</f>
        <v>0</v>
      </c>
      <c r="F96" s="127">
        <f>SUM(F97:F97)</f>
        <v>150000</v>
      </c>
      <c r="G96" s="127">
        <f>SUM(G97:G97)</f>
        <v>145000</v>
      </c>
      <c r="H96" s="119">
        <f t="shared" si="5"/>
        <v>96.66666666666667</v>
      </c>
    </row>
    <row r="97" spans="1:8" ht="55.5" customHeight="1">
      <c r="A97" s="116"/>
      <c r="B97" s="103"/>
      <c r="C97" s="153" t="s">
        <v>139</v>
      </c>
      <c r="D97" s="2" t="s">
        <v>140</v>
      </c>
      <c r="E97" s="139"/>
      <c r="F97" s="139">
        <v>150000</v>
      </c>
      <c r="G97" s="139">
        <v>145000</v>
      </c>
      <c r="H97" s="136">
        <f t="shared" si="5"/>
        <v>96.66666666666667</v>
      </c>
    </row>
    <row r="98" spans="1:8" ht="43.5" customHeight="1">
      <c r="A98" s="15"/>
      <c r="B98" s="10" t="s">
        <v>28</v>
      </c>
      <c r="C98" s="160"/>
      <c r="D98" s="36" t="s">
        <v>181</v>
      </c>
      <c r="E98" s="127">
        <f>E99</f>
        <v>846467</v>
      </c>
      <c r="F98" s="127">
        <f>F99</f>
        <v>846467</v>
      </c>
      <c r="G98" s="127">
        <f>G99</f>
        <v>830904</v>
      </c>
      <c r="H98" s="119">
        <f t="shared" si="5"/>
        <v>98.16141680656186</v>
      </c>
    </row>
    <row r="99" spans="1:8" ht="52.5" customHeight="1">
      <c r="A99" s="15"/>
      <c r="B99" s="20"/>
      <c r="C99" s="153" t="s">
        <v>73</v>
      </c>
      <c r="D99" s="2" t="s">
        <v>112</v>
      </c>
      <c r="E99" s="129">
        <v>846467</v>
      </c>
      <c r="F99" s="129">
        <v>846467</v>
      </c>
      <c r="G99" s="129">
        <v>830904</v>
      </c>
      <c r="H99" s="136">
        <f t="shared" si="5"/>
        <v>98.16141680656186</v>
      </c>
    </row>
    <row r="100" spans="1:8" ht="21.75" customHeight="1">
      <c r="A100" s="116" t="s">
        <v>85</v>
      </c>
      <c r="B100" s="103"/>
      <c r="C100" s="162"/>
      <c r="D100" s="140" t="s">
        <v>88</v>
      </c>
      <c r="E100" s="137">
        <f>E101+E104+E106+E110+E114</f>
        <v>1459587</v>
      </c>
      <c r="F100" s="137">
        <f>F101+F104+F106+F110+F114</f>
        <v>1534732.48</v>
      </c>
      <c r="G100" s="137">
        <f>G101+G104+G106+G110+G114</f>
        <v>840417.5300000001</v>
      </c>
      <c r="H100" s="134">
        <f t="shared" si="5"/>
        <v>54.7598712447918</v>
      </c>
    </row>
    <row r="101" spans="1:8" ht="21" customHeight="1">
      <c r="A101" s="15"/>
      <c r="B101" s="10" t="s">
        <v>86</v>
      </c>
      <c r="C101" s="160"/>
      <c r="D101" s="36" t="s">
        <v>113</v>
      </c>
      <c r="E101" s="127">
        <f>SUM(E102:E103)</f>
        <v>562732</v>
      </c>
      <c r="F101" s="127">
        <f>SUM(F102:F103)</f>
        <v>562732</v>
      </c>
      <c r="G101" s="127">
        <f>SUM(G102:G103)</f>
        <v>343740.39</v>
      </c>
      <c r="H101" s="119">
        <f t="shared" si="5"/>
        <v>61.08420882409389</v>
      </c>
    </row>
    <row r="102" spans="1:8" ht="21.75" customHeight="1">
      <c r="A102" s="15"/>
      <c r="B102" s="10"/>
      <c r="C102" s="150" t="s">
        <v>80</v>
      </c>
      <c r="D102" s="2" t="s">
        <v>132</v>
      </c>
      <c r="E102" s="129">
        <v>700</v>
      </c>
      <c r="F102" s="129">
        <v>700</v>
      </c>
      <c r="G102" s="129">
        <v>632.39</v>
      </c>
      <c r="H102" s="136">
        <f aca="true" t="shared" si="6" ref="H102:H110">G102/F102*100</f>
        <v>90.34142857142857</v>
      </c>
    </row>
    <row r="103" spans="1:8" ht="57.75" customHeight="1">
      <c r="A103" s="15"/>
      <c r="B103" s="10"/>
      <c r="C103" s="150" t="s">
        <v>124</v>
      </c>
      <c r="D103" s="2" t="s">
        <v>131</v>
      </c>
      <c r="E103" s="129">
        <v>562032</v>
      </c>
      <c r="F103" s="129">
        <v>562032</v>
      </c>
      <c r="G103" s="129">
        <v>343108</v>
      </c>
      <c r="H103" s="136">
        <f t="shared" si="6"/>
        <v>61.047769522020104</v>
      </c>
    </row>
    <row r="104" spans="1:8" ht="22.5" customHeight="1">
      <c r="A104" s="15"/>
      <c r="B104" s="10" t="s">
        <v>87</v>
      </c>
      <c r="C104" s="160"/>
      <c r="D104" s="36" t="s">
        <v>66</v>
      </c>
      <c r="E104" s="127">
        <f>SUM(E105:E105)</f>
        <v>737500</v>
      </c>
      <c r="F104" s="127">
        <f>SUM(F105:F105)</f>
        <v>737500</v>
      </c>
      <c r="G104" s="127">
        <f>SUM(G105:G105)</f>
        <v>388216</v>
      </c>
      <c r="H104" s="119">
        <f t="shared" si="6"/>
        <v>52.639457627118645</v>
      </c>
    </row>
    <row r="105" spans="1:8" ht="51.75" customHeight="1">
      <c r="A105" s="15"/>
      <c r="B105" s="10"/>
      <c r="C105" s="150" t="s">
        <v>73</v>
      </c>
      <c r="D105" s="2" t="s">
        <v>106</v>
      </c>
      <c r="E105" s="129">
        <v>737500</v>
      </c>
      <c r="F105" s="129">
        <v>737500</v>
      </c>
      <c r="G105" s="129">
        <v>388216</v>
      </c>
      <c r="H105" s="136">
        <f t="shared" si="6"/>
        <v>52.639457627118645</v>
      </c>
    </row>
    <row r="106" spans="1:8" ht="20.25" customHeight="1">
      <c r="A106" s="15"/>
      <c r="B106" s="10" t="s">
        <v>116</v>
      </c>
      <c r="C106" s="150"/>
      <c r="D106" s="36" t="s">
        <v>117</v>
      </c>
      <c r="E106" s="127">
        <f>SUM(E107:E109)</f>
        <v>110685</v>
      </c>
      <c r="F106" s="127">
        <f>SUM(F107:F109)</f>
        <v>179730.48</v>
      </c>
      <c r="G106" s="127">
        <f>SUM(G107:G109)</f>
        <v>77514.17</v>
      </c>
      <c r="H106" s="119">
        <f t="shared" si="6"/>
        <v>43.12800477693043</v>
      </c>
    </row>
    <row r="107" spans="1:8" ht="20.25" customHeight="1">
      <c r="A107" s="15"/>
      <c r="B107" s="10"/>
      <c r="C107" s="150" t="s">
        <v>81</v>
      </c>
      <c r="D107" s="2" t="s">
        <v>48</v>
      </c>
      <c r="E107" s="129">
        <v>1200</v>
      </c>
      <c r="F107" s="129">
        <v>1200</v>
      </c>
      <c r="G107" s="129">
        <v>2612.69</v>
      </c>
      <c r="H107" s="173">
        <f t="shared" si="6"/>
        <v>217.72416666666666</v>
      </c>
    </row>
    <row r="108" spans="1:8" ht="57" customHeight="1">
      <c r="A108" s="15"/>
      <c r="B108" s="10"/>
      <c r="C108" s="152" t="s">
        <v>82</v>
      </c>
      <c r="D108" s="121" t="s">
        <v>159</v>
      </c>
      <c r="E108" s="129">
        <v>7906</v>
      </c>
      <c r="F108" s="129">
        <v>7906</v>
      </c>
      <c r="G108" s="129">
        <v>3952.8</v>
      </c>
      <c r="H108" s="136">
        <f t="shared" si="6"/>
        <v>49.99747027573995</v>
      </c>
    </row>
    <row r="109" spans="1:8" ht="54.75" customHeight="1">
      <c r="A109" s="15"/>
      <c r="B109" s="10"/>
      <c r="C109" s="150" t="s">
        <v>124</v>
      </c>
      <c r="D109" s="2" t="s">
        <v>131</v>
      </c>
      <c r="E109" s="129">
        <v>101579</v>
      </c>
      <c r="F109" s="129">
        <v>170624.48</v>
      </c>
      <c r="G109" s="129">
        <v>70948.68</v>
      </c>
      <c r="H109" s="136">
        <f t="shared" si="6"/>
        <v>41.58177068144031</v>
      </c>
    </row>
    <row r="110" spans="1:8" ht="20.25" customHeight="1">
      <c r="A110" s="15"/>
      <c r="B110" s="10" t="s">
        <v>118</v>
      </c>
      <c r="C110" s="150"/>
      <c r="D110" s="36" t="s">
        <v>30</v>
      </c>
      <c r="E110" s="127">
        <f>SUM(E111:E113)</f>
        <v>3170</v>
      </c>
      <c r="F110" s="127">
        <f>SUM(F111:F113)</f>
        <v>9270</v>
      </c>
      <c r="G110" s="127">
        <f>SUM(G111:G113)</f>
        <v>8103.17</v>
      </c>
      <c r="H110" s="119">
        <f t="shared" si="6"/>
        <v>87.41283710895361</v>
      </c>
    </row>
    <row r="111" spans="1:8" ht="20.25" customHeight="1">
      <c r="A111" s="15"/>
      <c r="B111" s="10"/>
      <c r="C111" s="150" t="s">
        <v>80</v>
      </c>
      <c r="D111" s="2" t="s">
        <v>132</v>
      </c>
      <c r="E111" s="129"/>
      <c r="F111" s="129">
        <v>0</v>
      </c>
      <c r="G111" s="129">
        <v>1063.84</v>
      </c>
      <c r="H111" s="136"/>
    </row>
    <row r="112" spans="1:8" ht="20.25" customHeight="1">
      <c r="A112" s="15"/>
      <c r="B112" s="10"/>
      <c r="C112" s="150" t="s">
        <v>77</v>
      </c>
      <c r="D112" s="2" t="s">
        <v>45</v>
      </c>
      <c r="E112" s="129">
        <v>3170</v>
      </c>
      <c r="F112" s="129">
        <v>3170</v>
      </c>
      <c r="G112" s="129">
        <v>939.33</v>
      </c>
      <c r="H112" s="136">
        <f aca="true" t="shared" si="7" ref="H112:H123">G112/F112*100</f>
        <v>29.631861198738175</v>
      </c>
    </row>
    <row r="113" spans="1:8" ht="43.5" customHeight="1">
      <c r="A113" s="15"/>
      <c r="B113" s="10"/>
      <c r="C113" s="150" t="s">
        <v>158</v>
      </c>
      <c r="D113" s="2" t="s">
        <v>163</v>
      </c>
      <c r="E113" s="129"/>
      <c r="F113" s="129">
        <v>6100</v>
      </c>
      <c r="G113" s="129">
        <v>6100</v>
      </c>
      <c r="H113" s="136">
        <f t="shared" si="7"/>
        <v>100</v>
      </c>
    </row>
    <row r="114" spans="1:8" ht="39.75" customHeight="1">
      <c r="A114" s="15"/>
      <c r="B114" s="10" t="s">
        <v>172</v>
      </c>
      <c r="C114" s="150"/>
      <c r="D114" s="36" t="s">
        <v>173</v>
      </c>
      <c r="E114" s="127">
        <f>SUM(E115:E117)</f>
        <v>45500</v>
      </c>
      <c r="F114" s="127">
        <f>SUM(F115:F117)</f>
        <v>45500</v>
      </c>
      <c r="G114" s="127">
        <f>SUM(G115:G117)</f>
        <v>22843.8</v>
      </c>
      <c r="H114" s="119">
        <f t="shared" si="7"/>
        <v>50.206153846153846</v>
      </c>
    </row>
    <row r="115" spans="1:8" ht="67.5" customHeight="1">
      <c r="A115" s="15"/>
      <c r="B115" s="10"/>
      <c r="C115" s="153" t="s">
        <v>75</v>
      </c>
      <c r="D115" s="2" t="s">
        <v>97</v>
      </c>
      <c r="E115" s="129">
        <v>40000</v>
      </c>
      <c r="F115" s="129">
        <v>40000</v>
      </c>
      <c r="G115" s="129">
        <v>20933.2</v>
      </c>
      <c r="H115" s="136">
        <f t="shared" si="7"/>
        <v>52.333000000000006</v>
      </c>
    </row>
    <row r="116" spans="1:8" ht="23.25" customHeight="1">
      <c r="A116" s="15"/>
      <c r="B116" s="10"/>
      <c r="C116" s="150" t="s">
        <v>81</v>
      </c>
      <c r="D116" s="2" t="s">
        <v>48</v>
      </c>
      <c r="E116" s="129">
        <v>5000</v>
      </c>
      <c r="F116" s="129">
        <v>5000</v>
      </c>
      <c r="G116" s="129">
        <v>1211.5</v>
      </c>
      <c r="H116" s="136">
        <f t="shared" si="7"/>
        <v>24.23</v>
      </c>
    </row>
    <row r="117" spans="1:8" ht="20.25" customHeight="1">
      <c r="A117" s="15"/>
      <c r="B117" s="10"/>
      <c r="C117" s="150" t="s">
        <v>80</v>
      </c>
      <c r="D117" s="2" t="s">
        <v>132</v>
      </c>
      <c r="E117" s="129">
        <v>500</v>
      </c>
      <c r="F117" s="129">
        <v>500</v>
      </c>
      <c r="G117" s="129">
        <v>699.1</v>
      </c>
      <c r="H117" s="136">
        <f t="shared" si="7"/>
        <v>139.82000000000002</v>
      </c>
    </row>
    <row r="118" spans="1:8" ht="32.25" customHeight="1">
      <c r="A118" s="116" t="s">
        <v>29</v>
      </c>
      <c r="B118" s="103"/>
      <c r="C118" s="156"/>
      <c r="D118" s="117" t="s">
        <v>96</v>
      </c>
      <c r="E118" s="137">
        <f>E119+E121+E123</f>
        <v>506100</v>
      </c>
      <c r="F118" s="137">
        <f>F119+F121+F123+F127</f>
        <v>570311</v>
      </c>
      <c r="G118" s="137">
        <f>G119+G121+G123+G127</f>
        <v>262008.48</v>
      </c>
      <c r="H118" s="134">
        <f t="shared" si="7"/>
        <v>45.94133376350798</v>
      </c>
    </row>
    <row r="119" spans="1:8" ht="32.25" customHeight="1">
      <c r="A119" s="15"/>
      <c r="B119" s="10" t="s">
        <v>31</v>
      </c>
      <c r="C119" s="150"/>
      <c r="D119" s="36" t="s">
        <v>126</v>
      </c>
      <c r="E119" s="119">
        <f>E120</f>
        <v>70900</v>
      </c>
      <c r="F119" s="119">
        <f>F120</f>
        <v>70900</v>
      </c>
      <c r="G119" s="119">
        <f>G120</f>
        <v>37401</v>
      </c>
      <c r="H119" s="119">
        <f t="shared" si="7"/>
        <v>52.75176304654443</v>
      </c>
    </row>
    <row r="120" spans="1:8" ht="54" customHeight="1">
      <c r="A120" s="15"/>
      <c r="B120" s="20"/>
      <c r="C120" s="150" t="s">
        <v>73</v>
      </c>
      <c r="D120" s="2" t="s">
        <v>106</v>
      </c>
      <c r="E120" s="136">
        <v>70900</v>
      </c>
      <c r="F120" s="136">
        <v>70900</v>
      </c>
      <c r="G120" s="136">
        <v>37401</v>
      </c>
      <c r="H120" s="136">
        <f t="shared" si="7"/>
        <v>52.75176304654443</v>
      </c>
    </row>
    <row r="121" spans="1:8" ht="30.75" customHeight="1">
      <c r="A121" s="15"/>
      <c r="B121" s="10" t="s">
        <v>104</v>
      </c>
      <c r="C121" s="150"/>
      <c r="D121" s="36" t="s">
        <v>145</v>
      </c>
      <c r="E121" s="119">
        <f>E122</f>
        <v>20000</v>
      </c>
      <c r="F121" s="119">
        <f>F122</f>
        <v>20000</v>
      </c>
      <c r="G121" s="119">
        <f>G122</f>
        <v>9120</v>
      </c>
      <c r="H121" s="119">
        <f t="shared" si="7"/>
        <v>45.6</v>
      </c>
    </row>
    <row r="122" spans="1:8" ht="39.75" customHeight="1">
      <c r="A122" s="15"/>
      <c r="B122" s="20"/>
      <c r="C122" s="153" t="s">
        <v>102</v>
      </c>
      <c r="D122" s="2" t="s">
        <v>103</v>
      </c>
      <c r="E122" s="129">
        <v>20000</v>
      </c>
      <c r="F122" s="129">
        <v>20000</v>
      </c>
      <c r="G122" s="129">
        <v>9120</v>
      </c>
      <c r="H122" s="136">
        <f t="shared" si="7"/>
        <v>45.6</v>
      </c>
    </row>
    <row r="123" spans="1:8" ht="20.25" customHeight="1">
      <c r="A123" s="15"/>
      <c r="B123" s="10" t="s">
        <v>136</v>
      </c>
      <c r="C123" s="150"/>
      <c r="D123" s="36" t="s">
        <v>137</v>
      </c>
      <c r="E123" s="119">
        <f>SUM(E124:E126)</f>
        <v>415200</v>
      </c>
      <c r="F123" s="119">
        <f>SUM(F124:F126)</f>
        <v>474122</v>
      </c>
      <c r="G123" s="119">
        <f>SUM(G124:G126)</f>
        <v>210198.48</v>
      </c>
      <c r="H123" s="119">
        <f t="shared" si="7"/>
        <v>44.33425995840733</v>
      </c>
    </row>
    <row r="124" spans="1:8" ht="18" customHeight="1">
      <c r="A124" s="15"/>
      <c r="B124" s="10"/>
      <c r="C124" s="150" t="s">
        <v>80</v>
      </c>
      <c r="D124" s="2" t="s">
        <v>132</v>
      </c>
      <c r="E124" s="136"/>
      <c r="F124" s="136">
        <v>0</v>
      </c>
      <c r="G124" s="136">
        <v>198.48</v>
      </c>
      <c r="H124" s="136"/>
    </row>
    <row r="125" spans="1:8" ht="28.5" customHeight="1">
      <c r="A125" s="15"/>
      <c r="B125" s="10"/>
      <c r="C125" s="150" t="s">
        <v>190</v>
      </c>
      <c r="D125" s="2" t="s">
        <v>193</v>
      </c>
      <c r="E125" s="136"/>
      <c r="F125" s="136">
        <v>58922</v>
      </c>
      <c r="G125" s="136">
        <v>0</v>
      </c>
      <c r="H125" s="136">
        <f aca="true" t="shared" si="8" ref="H125:H134">G125/F125*100</f>
        <v>0</v>
      </c>
    </row>
    <row r="126" spans="1:8" ht="69.75" customHeight="1">
      <c r="A126" s="15"/>
      <c r="B126" s="10"/>
      <c r="C126" s="150" t="s">
        <v>160</v>
      </c>
      <c r="D126" s="2" t="s">
        <v>164</v>
      </c>
      <c r="E126" s="136">
        <v>415200</v>
      </c>
      <c r="F126" s="136">
        <v>415200</v>
      </c>
      <c r="G126" s="136">
        <v>210000</v>
      </c>
      <c r="H126" s="136">
        <f t="shared" si="8"/>
        <v>50.57803468208093</v>
      </c>
    </row>
    <row r="127" spans="1:8" ht="24" customHeight="1">
      <c r="A127" s="15"/>
      <c r="B127" s="10" t="s">
        <v>191</v>
      </c>
      <c r="C127" s="150"/>
      <c r="D127" s="170" t="s">
        <v>195</v>
      </c>
      <c r="E127" s="136"/>
      <c r="F127" s="169">
        <f>SUM(F128)</f>
        <v>5289</v>
      </c>
      <c r="G127" s="169">
        <f>SUM(G128)</f>
        <v>5289</v>
      </c>
      <c r="H127" s="136">
        <f t="shared" si="8"/>
        <v>100</v>
      </c>
    </row>
    <row r="128" spans="1:8" ht="54.75" customHeight="1">
      <c r="A128" s="15"/>
      <c r="B128" s="10"/>
      <c r="C128" s="150" t="s">
        <v>73</v>
      </c>
      <c r="D128" s="2" t="s">
        <v>194</v>
      </c>
      <c r="E128" s="136"/>
      <c r="F128" s="136">
        <v>5289</v>
      </c>
      <c r="G128" s="136">
        <v>5289</v>
      </c>
      <c r="H128" s="136">
        <f t="shared" si="8"/>
        <v>100</v>
      </c>
    </row>
    <row r="129" spans="1:8" ht="20.25" customHeight="1">
      <c r="A129" s="116" t="s">
        <v>49</v>
      </c>
      <c r="B129" s="103"/>
      <c r="C129" s="156"/>
      <c r="D129" s="117" t="s">
        <v>50</v>
      </c>
      <c r="E129" s="134">
        <f>E130+E132+E136+E141</f>
        <v>236484</v>
      </c>
      <c r="F129" s="134">
        <f>F130+F132+F136+F141</f>
        <v>248984</v>
      </c>
      <c r="G129" s="134">
        <f>G130+G132+G136+G141</f>
        <v>153311.18</v>
      </c>
      <c r="H129" s="134">
        <f t="shared" si="8"/>
        <v>61.57471162805642</v>
      </c>
    </row>
    <row r="130" spans="1:8" ht="24" customHeight="1">
      <c r="A130" s="15"/>
      <c r="B130" s="10" t="s">
        <v>58</v>
      </c>
      <c r="C130" s="150"/>
      <c r="D130" s="36" t="s">
        <v>100</v>
      </c>
      <c r="E130" s="119">
        <f>E131</f>
        <v>26000</v>
      </c>
      <c r="F130" s="119">
        <f>F131</f>
        <v>26000</v>
      </c>
      <c r="G130" s="119">
        <f>G131</f>
        <v>18358.61</v>
      </c>
      <c r="H130" s="119">
        <f t="shared" si="8"/>
        <v>70.61003846153847</v>
      </c>
    </row>
    <row r="131" spans="1:8" ht="42.75" customHeight="1">
      <c r="A131" s="15"/>
      <c r="B131" s="10"/>
      <c r="C131" s="150" t="s">
        <v>129</v>
      </c>
      <c r="D131" s="2" t="s">
        <v>130</v>
      </c>
      <c r="E131" s="136">
        <v>26000</v>
      </c>
      <c r="F131" s="136">
        <v>26000</v>
      </c>
      <c r="G131" s="136">
        <v>18358.61</v>
      </c>
      <c r="H131" s="136">
        <f t="shared" si="8"/>
        <v>70.61003846153847</v>
      </c>
    </row>
    <row r="132" spans="1:8" ht="32.25" customHeight="1">
      <c r="A132" s="15"/>
      <c r="B132" s="10" t="s">
        <v>135</v>
      </c>
      <c r="C132" s="150"/>
      <c r="D132" s="36" t="s">
        <v>138</v>
      </c>
      <c r="E132" s="119">
        <f>SUM(E133:E135)</f>
        <v>10484</v>
      </c>
      <c r="F132" s="119">
        <f>SUM(F133:F135)</f>
        <v>10984</v>
      </c>
      <c r="G132" s="119">
        <f>SUM(G133:G135)</f>
        <v>7668.790000000001</v>
      </c>
      <c r="H132" s="119">
        <f t="shared" si="8"/>
        <v>69.81782592862345</v>
      </c>
    </row>
    <row r="133" spans="1:8" ht="18" customHeight="1">
      <c r="A133" s="15"/>
      <c r="B133" s="10"/>
      <c r="C133" s="150" t="s">
        <v>80</v>
      </c>
      <c r="D133" s="2" t="s">
        <v>132</v>
      </c>
      <c r="E133" s="136"/>
      <c r="F133" s="136">
        <v>0</v>
      </c>
      <c r="G133" s="136">
        <v>899.07</v>
      </c>
      <c r="H133" s="119">
        <v>0</v>
      </c>
    </row>
    <row r="134" spans="1:8" ht="28.5" customHeight="1">
      <c r="A134" s="15"/>
      <c r="B134" s="10"/>
      <c r="C134" s="150" t="s">
        <v>155</v>
      </c>
      <c r="D134" s="2" t="s">
        <v>174</v>
      </c>
      <c r="E134" s="136"/>
      <c r="F134" s="136">
        <v>500</v>
      </c>
      <c r="G134" s="136">
        <v>500</v>
      </c>
      <c r="H134" s="119">
        <f t="shared" si="8"/>
        <v>100</v>
      </c>
    </row>
    <row r="135" spans="1:8" ht="19.5" customHeight="1">
      <c r="A135" s="15"/>
      <c r="B135" s="10"/>
      <c r="C135" s="150" t="s">
        <v>77</v>
      </c>
      <c r="D135" s="2" t="s">
        <v>45</v>
      </c>
      <c r="E135" s="136">
        <v>10484</v>
      </c>
      <c r="F135" s="136">
        <v>10484</v>
      </c>
      <c r="G135" s="136">
        <v>6269.72</v>
      </c>
      <c r="H135" s="136">
        <f aca="true" t="shared" si="9" ref="H135:H141">G135/F135*100</f>
        <v>59.802747043113314</v>
      </c>
    </row>
    <row r="136" spans="1:8" ht="20.25" customHeight="1">
      <c r="A136" s="116"/>
      <c r="B136" s="10" t="s">
        <v>51</v>
      </c>
      <c r="C136" s="151"/>
      <c r="D136" s="36" t="s">
        <v>101</v>
      </c>
      <c r="E136" s="119">
        <f>SUM(E137:E140)</f>
        <v>200000</v>
      </c>
      <c r="F136" s="119">
        <f>SUM(F137:F140)</f>
        <v>200000</v>
      </c>
      <c r="G136" s="119">
        <f>SUM(G137:G140)</f>
        <v>101758.89</v>
      </c>
      <c r="H136" s="119">
        <f t="shared" si="9"/>
        <v>50.879445000000004</v>
      </c>
    </row>
    <row r="137" spans="1:8" ht="65.25" customHeight="1">
      <c r="A137" s="15"/>
      <c r="B137" s="10"/>
      <c r="C137" s="153" t="s">
        <v>75</v>
      </c>
      <c r="D137" s="2" t="s">
        <v>97</v>
      </c>
      <c r="E137" s="136">
        <v>19584</v>
      </c>
      <c r="F137" s="136">
        <v>19584</v>
      </c>
      <c r="G137" s="136">
        <v>14900</v>
      </c>
      <c r="H137" s="136">
        <f t="shared" si="9"/>
        <v>76.08251633986927</v>
      </c>
    </row>
    <row r="138" spans="1:8" ht="19.5" customHeight="1">
      <c r="A138" s="15"/>
      <c r="B138" s="20"/>
      <c r="C138" s="150" t="s">
        <v>81</v>
      </c>
      <c r="D138" s="2" t="s">
        <v>48</v>
      </c>
      <c r="E138" s="136">
        <v>180216</v>
      </c>
      <c r="F138" s="136">
        <v>180216</v>
      </c>
      <c r="G138" s="136">
        <v>86160.45</v>
      </c>
      <c r="H138" s="136">
        <f t="shared" si="9"/>
        <v>47.80954521241177</v>
      </c>
    </row>
    <row r="139" spans="1:8" ht="20.25" customHeight="1">
      <c r="A139" s="15"/>
      <c r="B139" s="20"/>
      <c r="C139" s="150" t="s">
        <v>80</v>
      </c>
      <c r="D139" s="2" t="s">
        <v>132</v>
      </c>
      <c r="E139" s="136"/>
      <c r="F139" s="136">
        <v>0</v>
      </c>
      <c r="G139" s="136">
        <v>537.7</v>
      </c>
      <c r="H139" s="136">
        <v>0</v>
      </c>
    </row>
    <row r="140" spans="1:8" ht="20.25" customHeight="1">
      <c r="A140" s="15"/>
      <c r="B140" s="20"/>
      <c r="C140" s="150" t="s">
        <v>77</v>
      </c>
      <c r="D140" s="2" t="s">
        <v>45</v>
      </c>
      <c r="E140" s="136">
        <v>200</v>
      </c>
      <c r="F140" s="136">
        <v>200</v>
      </c>
      <c r="G140" s="136">
        <v>160.74</v>
      </c>
      <c r="H140" s="136">
        <f t="shared" si="9"/>
        <v>80.37</v>
      </c>
    </row>
    <row r="141" spans="1:8" ht="20.25" customHeight="1">
      <c r="A141" s="15"/>
      <c r="B141" s="10" t="s">
        <v>146</v>
      </c>
      <c r="C141" s="156"/>
      <c r="D141" s="110" t="s">
        <v>147</v>
      </c>
      <c r="E141" s="119">
        <f>SUM(E142:E146)</f>
        <v>0</v>
      </c>
      <c r="F141" s="119">
        <f>SUM(F142:F146)</f>
        <v>12000</v>
      </c>
      <c r="G141" s="119">
        <f>SUM(G142:G146)</f>
        <v>25524.89</v>
      </c>
      <c r="H141" s="119">
        <f t="shared" si="9"/>
        <v>212.70741666666666</v>
      </c>
    </row>
    <row r="142" spans="1:8" ht="48.75" customHeight="1">
      <c r="A142" s="15"/>
      <c r="B142" s="10"/>
      <c r="C142" s="174" t="s">
        <v>175</v>
      </c>
      <c r="D142" s="171" t="s">
        <v>180</v>
      </c>
      <c r="E142" s="119"/>
      <c r="F142" s="173">
        <v>0</v>
      </c>
      <c r="G142" s="173">
        <v>1679.41</v>
      </c>
      <c r="H142" s="136">
        <v>0</v>
      </c>
    </row>
    <row r="143" spans="1:8" ht="45.75" customHeight="1">
      <c r="A143" s="15"/>
      <c r="B143" s="10"/>
      <c r="C143" s="174" t="s">
        <v>176</v>
      </c>
      <c r="D143" s="171" t="s">
        <v>180</v>
      </c>
      <c r="E143" s="119"/>
      <c r="F143" s="173">
        <v>0</v>
      </c>
      <c r="G143" s="173">
        <v>788.54</v>
      </c>
      <c r="H143" s="136">
        <v>0</v>
      </c>
    </row>
    <row r="144" spans="1:8" ht="44.25" customHeight="1">
      <c r="A144" s="15"/>
      <c r="B144" s="103"/>
      <c r="C144" s="153" t="s">
        <v>158</v>
      </c>
      <c r="D144" s="2" t="s">
        <v>163</v>
      </c>
      <c r="E144" s="136"/>
      <c r="F144" s="136">
        <v>12000</v>
      </c>
      <c r="G144" s="136">
        <v>12000</v>
      </c>
      <c r="H144" s="136">
        <f aca="true" t="shared" si="10" ref="H144:H151">G144/F144*100</f>
        <v>100</v>
      </c>
    </row>
    <row r="145" spans="1:8" ht="41.25" customHeight="1">
      <c r="A145" s="15"/>
      <c r="B145" s="20"/>
      <c r="C145" s="150" t="s">
        <v>177</v>
      </c>
      <c r="D145" s="2" t="s">
        <v>179</v>
      </c>
      <c r="E145" s="136"/>
      <c r="F145" s="136">
        <v>0</v>
      </c>
      <c r="G145" s="136">
        <v>7524.25</v>
      </c>
      <c r="H145" s="136">
        <v>0</v>
      </c>
    </row>
    <row r="146" spans="1:8" ht="40.5" customHeight="1">
      <c r="A146" s="15"/>
      <c r="B146" s="20"/>
      <c r="C146" s="150" t="s">
        <v>178</v>
      </c>
      <c r="D146" s="2" t="s">
        <v>179</v>
      </c>
      <c r="E146" s="136"/>
      <c r="F146" s="136">
        <v>0</v>
      </c>
      <c r="G146" s="136">
        <v>3532.69</v>
      </c>
      <c r="H146" s="136">
        <v>0</v>
      </c>
    </row>
    <row r="147" spans="1:8" ht="21" customHeight="1">
      <c r="A147" s="116" t="s">
        <v>67</v>
      </c>
      <c r="B147" s="103"/>
      <c r="C147" s="151"/>
      <c r="D147" s="117" t="s">
        <v>68</v>
      </c>
      <c r="E147" s="137">
        <f>E148</f>
        <v>327493</v>
      </c>
      <c r="F147" s="137">
        <f>F148</f>
        <v>327493</v>
      </c>
      <c r="G147" s="137">
        <f>G148</f>
        <v>175608.26</v>
      </c>
      <c r="H147" s="137">
        <f t="shared" si="10"/>
        <v>53.62198886693762</v>
      </c>
    </row>
    <row r="148" spans="1:8" ht="19.5" customHeight="1">
      <c r="A148" s="15"/>
      <c r="B148" s="10" t="s">
        <v>69</v>
      </c>
      <c r="C148" s="160"/>
      <c r="D148" s="36" t="s">
        <v>114</v>
      </c>
      <c r="E148" s="127">
        <f>SUM(E149:E151)</f>
        <v>327493</v>
      </c>
      <c r="F148" s="127">
        <f>SUM(F149:F151)</f>
        <v>327493</v>
      </c>
      <c r="G148" s="127">
        <f>SUM(G149:G151)</f>
        <v>175608.26</v>
      </c>
      <c r="H148" s="127">
        <f t="shared" si="10"/>
        <v>53.62198886693762</v>
      </c>
    </row>
    <row r="149" spans="1:8" ht="18" customHeight="1">
      <c r="A149" s="15"/>
      <c r="B149" s="20"/>
      <c r="C149" s="150" t="s">
        <v>81</v>
      </c>
      <c r="D149" s="2" t="s">
        <v>48</v>
      </c>
      <c r="E149" s="129">
        <v>78000</v>
      </c>
      <c r="F149" s="129">
        <v>78000</v>
      </c>
      <c r="G149" s="129">
        <v>50620</v>
      </c>
      <c r="H149" s="136">
        <f t="shared" si="10"/>
        <v>64.8974358974359</v>
      </c>
    </row>
    <row r="150" spans="1:8" ht="22.5" customHeight="1">
      <c r="A150" s="15"/>
      <c r="B150" s="20"/>
      <c r="C150" s="150" t="s">
        <v>80</v>
      </c>
      <c r="D150" s="2" t="s">
        <v>132</v>
      </c>
      <c r="E150" s="129"/>
      <c r="F150" s="129">
        <v>0</v>
      </c>
      <c r="G150" s="129">
        <v>241.78</v>
      </c>
      <c r="H150" s="136">
        <v>0</v>
      </c>
    </row>
    <row r="151" spans="1:8" ht="53.25" customHeight="1">
      <c r="A151" s="15"/>
      <c r="B151" s="20"/>
      <c r="C151" s="150" t="s">
        <v>82</v>
      </c>
      <c r="D151" s="2" t="s">
        <v>128</v>
      </c>
      <c r="E151" s="129">
        <v>249493</v>
      </c>
      <c r="F151" s="129">
        <v>249493</v>
      </c>
      <c r="G151" s="129">
        <v>124746.48</v>
      </c>
      <c r="H151" s="136">
        <f t="shared" si="10"/>
        <v>49.99999198374303</v>
      </c>
    </row>
    <row r="152" spans="1:8" ht="28.5" customHeight="1">
      <c r="A152" s="141"/>
      <c r="B152" s="20"/>
      <c r="C152" s="150"/>
      <c r="D152" s="142" t="s">
        <v>11</v>
      </c>
      <c r="E152" s="119">
        <f>E6+E9+E16+E23+E28+E36+E50+E57+E63+E72+E95+E100+E118+E129+E147</f>
        <v>49786189</v>
      </c>
      <c r="F152" s="119">
        <f>F6+F9+F16+F23+F28+F36+F50+F57+F63+F72+F95+F100+F118+F129+F147</f>
        <v>53572267.48</v>
      </c>
      <c r="G152" s="119">
        <f>G6+G9+G16+G23+G28+G36+G50+G57+G63+G72+G95+G100+G118+G129+G147</f>
        <v>27324248.460000005</v>
      </c>
      <c r="H152" s="119">
        <f>G152/F152*100</f>
        <v>51.00446508111851</v>
      </c>
    </row>
    <row r="153" spans="1:8" ht="20.25" customHeight="1" hidden="1">
      <c r="A153" s="39"/>
      <c r="B153" s="44"/>
      <c r="C153" s="163"/>
      <c r="D153" s="105" t="s">
        <v>143</v>
      </c>
      <c r="E153" s="107">
        <v>666664</v>
      </c>
      <c r="F153" s="119" t="e">
        <f>F7+F10+F17+F24+F29+F37+F51+F58+F64+F73+#REF!+F96+F101+F119+F130+F148</f>
        <v>#REF!</v>
      </c>
      <c r="G153" s="115"/>
      <c r="H153" s="115"/>
    </row>
    <row r="154" spans="1:8" ht="4.5" customHeight="1" hidden="1">
      <c r="A154" s="39"/>
      <c r="B154" s="40"/>
      <c r="C154" s="164"/>
      <c r="E154" s="106">
        <f>E152+E153</f>
        <v>50452853</v>
      </c>
      <c r="F154" s="119" t="e">
        <f>F8+F11+F18+F25+F30+F38+F52+F59+F65+F74+#REF!+#REF!+F102+F120+F131+F149</f>
        <v>#REF!</v>
      </c>
      <c r="G154" s="115"/>
      <c r="H154" s="115"/>
    </row>
    <row r="155" spans="1:8" ht="36" customHeight="1">
      <c r="A155" s="39"/>
      <c r="B155" s="40"/>
      <c r="C155" s="163"/>
      <c r="D155" s="146" t="s">
        <v>105</v>
      </c>
      <c r="E155" s="38"/>
      <c r="F155" s="115"/>
      <c r="G155" s="115"/>
      <c r="H155" s="115"/>
    </row>
    <row r="156" spans="1:8" ht="21.75" customHeight="1">
      <c r="A156" s="46"/>
      <c r="B156" s="54"/>
      <c r="C156" s="165"/>
      <c r="D156" s="147" t="s">
        <v>167</v>
      </c>
      <c r="E156" s="51"/>
      <c r="F156" s="115"/>
      <c r="G156" s="115"/>
      <c r="H156" s="115"/>
    </row>
    <row r="157" spans="1:8" ht="20.25" customHeight="1">
      <c r="A157" s="55"/>
      <c r="B157" s="44"/>
      <c r="C157" s="163"/>
      <c r="D157" s="42" t="s">
        <v>166</v>
      </c>
      <c r="E157" s="50"/>
      <c r="F157" s="115"/>
      <c r="G157" s="115"/>
      <c r="H157" s="115"/>
    </row>
    <row r="158" spans="1:8" ht="20.25" customHeight="1">
      <c r="A158" s="55"/>
      <c r="B158" s="40"/>
      <c r="C158" s="166"/>
      <c r="D158" s="42" t="s">
        <v>165</v>
      </c>
      <c r="E158" s="45"/>
      <c r="F158" s="115"/>
      <c r="G158" s="115"/>
      <c r="H158" s="115"/>
    </row>
    <row r="159" spans="1:8" ht="19.5" customHeight="1">
      <c r="A159" s="55"/>
      <c r="B159" s="44"/>
      <c r="C159" s="163"/>
      <c r="D159" s="42" t="s">
        <v>168</v>
      </c>
      <c r="E159" s="50"/>
      <c r="F159" s="115"/>
      <c r="G159" s="115"/>
      <c r="H159" s="115"/>
    </row>
    <row r="160" spans="1:8" ht="15" customHeight="1">
      <c r="A160" s="55"/>
      <c r="B160" s="40"/>
      <c r="C160" s="166"/>
      <c r="D160" s="42" t="s">
        <v>169</v>
      </c>
      <c r="E160" s="45"/>
      <c r="F160" s="115"/>
      <c r="G160" s="115"/>
      <c r="H160" s="115"/>
    </row>
  </sheetData>
  <mergeCells count="6">
    <mergeCell ref="G3:G4"/>
    <mergeCell ref="H3:H4"/>
    <mergeCell ref="A3:C3"/>
    <mergeCell ref="D3:D4"/>
    <mergeCell ref="E3:E4"/>
    <mergeCell ref="F3:F4"/>
  </mergeCells>
  <printOptions horizontalCentered="1"/>
  <pageMargins left="0.1968503937007874" right="0.1968503937007874" top="0.7874015748031497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6">
      <selection activeCell="A1" sqref="A1:H52"/>
    </sheetView>
  </sheetViews>
  <sheetFormatPr defaultColWidth="9.00390625" defaultRowHeight="12.75"/>
  <cols>
    <col min="1" max="1" width="10.375" style="0" customWidth="1"/>
    <col min="2" max="2" width="11.125" style="0" customWidth="1"/>
    <col min="3" max="3" width="11.25390625" style="0" customWidth="1"/>
    <col min="4" max="4" width="40.75390625" style="0" customWidth="1"/>
    <col min="5" max="5" width="15.00390625" style="0" customWidth="1"/>
    <col min="6" max="6" width="14.875" style="0" customWidth="1"/>
    <col min="7" max="7" width="15.25390625" style="0" customWidth="1"/>
    <col min="8" max="8" width="15.125" style="0" customWidth="1"/>
  </cols>
  <sheetData>
    <row r="1" ht="21.75" customHeight="1">
      <c r="A1" s="3"/>
    </row>
    <row r="2" spans="1:3" ht="20.25" customHeight="1">
      <c r="A2" s="1" t="s">
        <v>188</v>
      </c>
      <c r="C2" s="1"/>
    </row>
    <row r="3" spans="1:3" ht="14.25" customHeight="1">
      <c r="A3" s="1"/>
      <c r="C3" s="1"/>
    </row>
    <row r="4" spans="1:3" ht="4.5" customHeight="1">
      <c r="A4" s="3"/>
      <c r="C4" s="1"/>
    </row>
    <row r="5" spans="1:8" ht="19.5" customHeight="1">
      <c r="A5" s="185" t="s">
        <v>16</v>
      </c>
      <c r="B5" s="185"/>
      <c r="C5" s="185"/>
      <c r="D5" s="186" t="s">
        <v>14</v>
      </c>
      <c r="E5" s="184" t="s">
        <v>185</v>
      </c>
      <c r="F5" s="181" t="s">
        <v>149</v>
      </c>
      <c r="G5" s="181" t="s">
        <v>150</v>
      </c>
      <c r="H5" s="181" t="s">
        <v>151</v>
      </c>
    </row>
    <row r="6" spans="1:8" ht="21" customHeight="1">
      <c r="A6" s="143" t="s">
        <v>0</v>
      </c>
      <c r="B6" s="143" t="s">
        <v>1</v>
      </c>
      <c r="C6" s="143" t="s">
        <v>15</v>
      </c>
      <c r="D6" s="186"/>
      <c r="E6" s="184"/>
      <c r="F6" s="182"/>
      <c r="G6" s="182"/>
      <c r="H6" s="182"/>
    </row>
    <row r="7" spans="1:8" ht="12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</row>
    <row r="8" spans="1:8" ht="20.25" customHeight="1">
      <c r="A8" s="116" t="s">
        <v>18</v>
      </c>
      <c r="B8" s="103"/>
      <c r="C8" s="103"/>
      <c r="D8" s="117" t="s">
        <v>22</v>
      </c>
      <c r="E8" s="133">
        <f aca="true" t="shared" si="0" ref="E8:G9">E9</f>
        <v>75000</v>
      </c>
      <c r="F8" s="134">
        <f t="shared" si="0"/>
        <v>75000</v>
      </c>
      <c r="G8" s="134">
        <f t="shared" si="0"/>
        <v>10284</v>
      </c>
      <c r="H8" s="134">
        <f aca="true" t="shared" si="1" ref="H8:H43">G8/F8*100</f>
        <v>13.712</v>
      </c>
    </row>
    <row r="9" spans="1:8" ht="33" customHeight="1">
      <c r="A9" s="125"/>
      <c r="B9" s="10" t="s">
        <v>19</v>
      </c>
      <c r="C9" s="10"/>
      <c r="D9" s="7" t="s">
        <v>23</v>
      </c>
      <c r="E9" s="118">
        <f t="shared" si="0"/>
        <v>75000</v>
      </c>
      <c r="F9" s="119">
        <f t="shared" si="0"/>
        <v>75000</v>
      </c>
      <c r="G9" s="119">
        <f t="shared" si="0"/>
        <v>10284</v>
      </c>
      <c r="H9" s="119">
        <f t="shared" si="1"/>
        <v>13.712</v>
      </c>
    </row>
    <row r="10" spans="1:8" ht="57" customHeight="1">
      <c r="A10" s="15"/>
      <c r="B10" s="20"/>
      <c r="C10" s="10" t="s">
        <v>73</v>
      </c>
      <c r="D10" s="2" t="s">
        <v>106</v>
      </c>
      <c r="E10" s="135">
        <v>75000</v>
      </c>
      <c r="F10" s="135">
        <v>75000</v>
      </c>
      <c r="G10" s="136">
        <v>10284</v>
      </c>
      <c r="H10" s="136">
        <f t="shared" si="1"/>
        <v>13.712</v>
      </c>
    </row>
    <row r="11" spans="1:8" ht="19.5" customHeight="1">
      <c r="A11" s="116" t="s">
        <v>24</v>
      </c>
      <c r="B11" s="103"/>
      <c r="C11" s="104"/>
      <c r="D11" s="117" t="s">
        <v>25</v>
      </c>
      <c r="E11" s="168">
        <f aca="true" t="shared" si="2" ref="E11:G12">E12</f>
        <v>22000</v>
      </c>
      <c r="F11" s="137">
        <f t="shared" si="2"/>
        <v>22000</v>
      </c>
      <c r="G11" s="137">
        <f t="shared" si="2"/>
        <v>10998</v>
      </c>
      <c r="H11" s="134">
        <f t="shared" si="1"/>
        <v>49.99090909090909</v>
      </c>
    </row>
    <row r="12" spans="1:8" ht="32.25" customHeight="1">
      <c r="A12" s="15"/>
      <c r="B12" s="10" t="s">
        <v>26</v>
      </c>
      <c r="C12" s="11"/>
      <c r="D12" s="7" t="s">
        <v>4</v>
      </c>
      <c r="E12" s="126">
        <f t="shared" si="2"/>
        <v>22000</v>
      </c>
      <c r="F12" s="127">
        <f t="shared" si="2"/>
        <v>22000</v>
      </c>
      <c r="G12" s="127">
        <f t="shared" si="2"/>
        <v>10998</v>
      </c>
      <c r="H12" s="119">
        <f t="shared" si="1"/>
        <v>49.99090909090909</v>
      </c>
    </row>
    <row r="13" spans="1:8" ht="51" customHeight="1">
      <c r="A13" s="15"/>
      <c r="B13" s="20"/>
      <c r="C13" s="11" t="s">
        <v>73</v>
      </c>
      <c r="D13" s="2" t="s">
        <v>106</v>
      </c>
      <c r="E13" s="128">
        <v>22000</v>
      </c>
      <c r="F13" s="128">
        <v>22000</v>
      </c>
      <c r="G13" s="129">
        <v>10998</v>
      </c>
      <c r="H13" s="136">
        <f t="shared" si="1"/>
        <v>49.99090909090909</v>
      </c>
    </row>
    <row r="14" spans="1:8" ht="19.5" customHeight="1">
      <c r="A14" s="130">
        <v>710</v>
      </c>
      <c r="B14" s="131"/>
      <c r="C14" s="132"/>
      <c r="D14" s="117" t="s">
        <v>21</v>
      </c>
      <c r="E14" s="133">
        <f>E15+E17+E19</f>
        <v>401400</v>
      </c>
      <c r="F14" s="134">
        <f>F15+F17+F19</f>
        <v>401400</v>
      </c>
      <c r="G14" s="134">
        <f>G15+G17+G19</f>
        <v>221418</v>
      </c>
      <c r="H14" s="134">
        <f t="shared" si="1"/>
        <v>55.16143497757847</v>
      </c>
    </row>
    <row r="15" spans="1:8" ht="34.5" customHeight="1">
      <c r="A15" s="122"/>
      <c r="B15" s="6">
        <v>71013</v>
      </c>
      <c r="C15" s="6"/>
      <c r="D15" s="7" t="s">
        <v>42</v>
      </c>
      <c r="E15" s="118">
        <f>E16</f>
        <v>30000</v>
      </c>
      <c r="F15" s="119">
        <f>F16</f>
        <v>30000</v>
      </c>
      <c r="G15" s="119">
        <f>G16</f>
        <v>15000</v>
      </c>
      <c r="H15" s="119">
        <f t="shared" si="1"/>
        <v>50</v>
      </c>
    </row>
    <row r="16" spans="1:8" ht="50.25" customHeight="1">
      <c r="A16" s="122"/>
      <c r="B16" s="26"/>
      <c r="C16" s="6">
        <v>2110</v>
      </c>
      <c r="D16" s="2" t="s">
        <v>106</v>
      </c>
      <c r="E16" s="135">
        <v>30000</v>
      </c>
      <c r="F16" s="135">
        <v>30000</v>
      </c>
      <c r="G16" s="136">
        <v>15000</v>
      </c>
      <c r="H16" s="136">
        <f t="shared" si="1"/>
        <v>50</v>
      </c>
    </row>
    <row r="17" spans="1:8" ht="34.5" customHeight="1">
      <c r="A17" s="122"/>
      <c r="B17" s="6">
        <v>71014</v>
      </c>
      <c r="C17" s="6"/>
      <c r="D17" s="7" t="s">
        <v>3</v>
      </c>
      <c r="E17" s="118">
        <f>E18</f>
        <v>35000</v>
      </c>
      <c r="F17" s="119">
        <f>F18</f>
        <v>35000</v>
      </c>
      <c r="G17" s="119">
        <f>G18</f>
        <v>17502</v>
      </c>
      <c r="H17" s="119">
        <f t="shared" si="1"/>
        <v>50.005714285714284</v>
      </c>
    </row>
    <row r="18" spans="1:8" ht="53.25" customHeight="1">
      <c r="A18" s="122"/>
      <c r="B18" s="26"/>
      <c r="C18" s="6">
        <v>2110</v>
      </c>
      <c r="D18" s="2" t="s">
        <v>106</v>
      </c>
      <c r="E18" s="135">
        <v>35000</v>
      </c>
      <c r="F18" s="135">
        <v>35000</v>
      </c>
      <c r="G18" s="136">
        <v>17502</v>
      </c>
      <c r="H18" s="136">
        <f t="shared" si="1"/>
        <v>50.005714285714284</v>
      </c>
    </row>
    <row r="19" spans="1:8" ht="21" customHeight="1">
      <c r="A19" s="122"/>
      <c r="B19" s="6">
        <v>71015</v>
      </c>
      <c r="C19" s="6"/>
      <c r="D19" s="7" t="s">
        <v>33</v>
      </c>
      <c r="E19" s="118">
        <f>E20+E21</f>
        <v>336400</v>
      </c>
      <c r="F19" s="119">
        <f>F20+F21</f>
        <v>336400</v>
      </c>
      <c r="G19" s="119">
        <f>G20+G21</f>
        <v>188916</v>
      </c>
      <c r="H19" s="119">
        <f t="shared" si="1"/>
        <v>56.15814506539834</v>
      </c>
    </row>
    <row r="20" spans="1:8" ht="57" customHeight="1">
      <c r="A20" s="122"/>
      <c r="B20" s="26"/>
      <c r="C20" s="6">
        <v>2110</v>
      </c>
      <c r="D20" s="2" t="s">
        <v>106</v>
      </c>
      <c r="E20" s="135">
        <v>319400</v>
      </c>
      <c r="F20" s="135">
        <v>319400</v>
      </c>
      <c r="G20" s="136">
        <v>171983</v>
      </c>
      <c r="H20" s="136">
        <f t="shared" si="1"/>
        <v>53.845648090169064</v>
      </c>
    </row>
    <row r="21" spans="1:8" ht="54" customHeight="1">
      <c r="A21" s="122"/>
      <c r="B21" s="26"/>
      <c r="C21" s="6">
        <v>6410</v>
      </c>
      <c r="D21" s="2" t="s">
        <v>107</v>
      </c>
      <c r="E21" s="135">
        <v>17000</v>
      </c>
      <c r="F21" s="135">
        <v>17000</v>
      </c>
      <c r="G21" s="136">
        <v>16933</v>
      </c>
      <c r="H21" s="136">
        <f t="shared" si="1"/>
        <v>99.60588235294118</v>
      </c>
    </row>
    <row r="22" spans="1:8" ht="19.5" customHeight="1">
      <c r="A22" s="130">
        <v>750</v>
      </c>
      <c r="B22" s="131"/>
      <c r="C22" s="132"/>
      <c r="D22" s="117" t="s">
        <v>32</v>
      </c>
      <c r="E22" s="133">
        <f>E23+E25</f>
        <v>167742</v>
      </c>
      <c r="F22" s="134">
        <f>F23+F25</f>
        <v>167742</v>
      </c>
      <c r="G22" s="134">
        <f>G23+G25</f>
        <v>98438</v>
      </c>
      <c r="H22" s="134">
        <f t="shared" si="1"/>
        <v>58.6841697368578</v>
      </c>
    </row>
    <row r="23" spans="1:8" ht="19.5" customHeight="1">
      <c r="A23" s="122"/>
      <c r="B23" s="6">
        <v>75011</v>
      </c>
      <c r="C23" s="6"/>
      <c r="D23" s="7" t="s">
        <v>7</v>
      </c>
      <c r="E23" s="118">
        <f>E24</f>
        <v>144742</v>
      </c>
      <c r="F23" s="119">
        <f>F24</f>
        <v>144742</v>
      </c>
      <c r="G23" s="119">
        <f>G24</f>
        <v>77938</v>
      </c>
      <c r="H23" s="119">
        <f t="shared" si="1"/>
        <v>53.84615384615385</v>
      </c>
    </row>
    <row r="24" spans="1:8" ht="54" customHeight="1">
      <c r="A24" s="122"/>
      <c r="B24" s="26"/>
      <c r="C24" s="6">
        <v>2110</v>
      </c>
      <c r="D24" s="2" t="s">
        <v>106</v>
      </c>
      <c r="E24" s="135">
        <v>144742</v>
      </c>
      <c r="F24" s="135">
        <v>144742</v>
      </c>
      <c r="G24" s="136">
        <v>77938</v>
      </c>
      <c r="H24" s="136">
        <f t="shared" si="1"/>
        <v>53.84615384615385</v>
      </c>
    </row>
    <row r="25" spans="1:8" ht="18.75" customHeight="1">
      <c r="A25" s="122"/>
      <c r="B25" s="6">
        <v>75045</v>
      </c>
      <c r="C25" s="6"/>
      <c r="D25" s="7" t="s">
        <v>8</v>
      </c>
      <c r="E25" s="118">
        <f>E26</f>
        <v>23000</v>
      </c>
      <c r="F25" s="119">
        <f>F26</f>
        <v>23000</v>
      </c>
      <c r="G25" s="119">
        <f>G26</f>
        <v>20500</v>
      </c>
      <c r="H25" s="119">
        <f t="shared" si="1"/>
        <v>89.13043478260869</v>
      </c>
    </row>
    <row r="26" spans="1:8" ht="60.75" customHeight="1">
      <c r="A26" s="122"/>
      <c r="B26" s="26"/>
      <c r="C26" s="6">
        <v>2110</v>
      </c>
      <c r="D26" s="2" t="s">
        <v>106</v>
      </c>
      <c r="E26" s="135">
        <v>23000</v>
      </c>
      <c r="F26" s="135">
        <v>23000</v>
      </c>
      <c r="G26" s="135">
        <v>20500</v>
      </c>
      <c r="H26" s="136">
        <f t="shared" si="1"/>
        <v>89.13043478260869</v>
      </c>
    </row>
    <row r="27" spans="1:8" ht="36.75" customHeight="1">
      <c r="A27" s="116" t="s">
        <v>34</v>
      </c>
      <c r="B27" s="103"/>
      <c r="C27" s="103"/>
      <c r="D27" s="117" t="s">
        <v>35</v>
      </c>
      <c r="E27" s="133">
        <f>E28+E30</f>
        <v>3159400</v>
      </c>
      <c r="F27" s="134">
        <f>F28+F30</f>
        <v>3384990</v>
      </c>
      <c r="G27" s="134">
        <f>G28+G30</f>
        <v>2141793</v>
      </c>
      <c r="H27" s="134">
        <f t="shared" si="1"/>
        <v>63.27324452952594</v>
      </c>
    </row>
    <row r="28" spans="1:8" ht="36" customHeight="1">
      <c r="A28" s="15"/>
      <c r="B28" s="10" t="s">
        <v>37</v>
      </c>
      <c r="C28" s="16"/>
      <c r="D28" s="7" t="s">
        <v>36</v>
      </c>
      <c r="E28" s="126">
        <f>E29</f>
        <v>3159000</v>
      </c>
      <c r="F28" s="126">
        <f>F29</f>
        <v>3384590</v>
      </c>
      <c r="G28" s="126">
        <f>G29</f>
        <v>2141393</v>
      </c>
      <c r="H28" s="119">
        <f t="shared" si="1"/>
        <v>63.26890406223501</v>
      </c>
    </row>
    <row r="29" spans="1:8" ht="50.25" customHeight="1">
      <c r="A29" s="15"/>
      <c r="B29" s="10"/>
      <c r="C29" s="10" t="s">
        <v>73</v>
      </c>
      <c r="D29" s="2" t="s">
        <v>106</v>
      </c>
      <c r="E29" s="135">
        <v>3159000</v>
      </c>
      <c r="F29" s="136">
        <v>3384590</v>
      </c>
      <c r="G29" s="136">
        <v>2141393</v>
      </c>
      <c r="H29" s="136">
        <f t="shared" si="1"/>
        <v>63.26890406223501</v>
      </c>
    </row>
    <row r="30" spans="1:8" ht="20.25" customHeight="1">
      <c r="A30" s="15"/>
      <c r="B30" s="10" t="s">
        <v>65</v>
      </c>
      <c r="C30" s="16"/>
      <c r="D30" s="7" t="s">
        <v>70</v>
      </c>
      <c r="E30" s="126">
        <f>E31</f>
        <v>400</v>
      </c>
      <c r="F30" s="127">
        <f>F31</f>
        <v>400</v>
      </c>
      <c r="G30" s="127">
        <f>G31</f>
        <v>400</v>
      </c>
      <c r="H30" s="119">
        <f t="shared" si="1"/>
        <v>100</v>
      </c>
    </row>
    <row r="31" spans="1:8" ht="53.25" customHeight="1">
      <c r="A31" s="15"/>
      <c r="B31" s="10"/>
      <c r="C31" s="10" t="s">
        <v>73</v>
      </c>
      <c r="D31" s="2" t="s">
        <v>106</v>
      </c>
      <c r="E31" s="135">
        <v>400</v>
      </c>
      <c r="F31" s="135">
        <v>400</v>
      </c>
      <c r="G31" s="136">
        <v>400</v>
      </c>
      <c r="H31" s="136">
        <f t="shared" si="1"/>
        <v>100</v>
      </c>
    </row>
    <row r="32" spans="1:8" ht="19.5" customHeight="1">
      <c r="A32" s="116" t="s">
        <v>27</v>
      </c>
      <c r="B32" s="103"/>
      <c r="C32" s="104"/>
      <c r="D32" s="117" t="s">
        <v>5</v>
      </c>
      <c r="E32" s="137">
        <f aca="true" t="shared" si="3" ref="E32:G33">E33</f>
        <v>846467</v>
      </c>
      <c r="F32" s="137">
        <f t="shared" si="3"/>
        <v>846467</v>
      </c>
      <c r="G32" s="137">
        <f t="shared" si="3"/>
        <v>830904</v>
      </c>
      <c r="H32" s="134">
        <f t="shared" si="1"/>
        <v>98.16141680656186</v>
      </c>
    </row>
    <row r="33" spans="1:8" ht="61.5" customHeight="1">
      <c r="A33" s="15"/>
      <c r="B33" s="10" t="s">
        <v>28</v>
      </c>
      <c r="C33" s="16"/>
      <c r="D33" s="7" t="s">
        <v>181</v>
      </c>
      <c r="E33" s="126">
        <f t="shared" si="3"/>
        <v>846467</v>
      </c>
      <c r="F33" s="127">
        <f t="shared" si="3"/>
        <v>846467</v>
      </c>
      <c r="G33" s="127">
        <f t="shared" si="3"/>
        <v>830904</v>
      </c>
      <c r="H33" s="119">
        <f t="shared" si="1"/>
        <v>98.16141680656186</v>
      </c>
    </row>
    <row r="34" spans="1:8" ht="54" customHeight="1">
      <c r="A34" s="15"/>
      <c r="B34" s="15"/>
      <c r="C34" s="11" t="s">
        <v>73</v>
      </c>
      <c r="D34" s="2" t="s">
        <v>106</v>
      </c>
      <c r="E34" s="128">
        <v>846467</v>
      </c>
      <c r="F34" s="128">
        <v>846467</v>
      </c>
      <c r="G34" s="129">
        <v>830904</v>
      </c>
      <c r="H34" s="136">
        <f t="shared" si="1"/>
        <v>98.16141680656186</v>
      </c>
    </row>
    <row r="35" spans="1:8" ht="24" customHeight="1">
      <c r="A35" s="116" t="s">
        <v>85</v>
      </c>
      <c r="B35" s="116"/>
      <c r="C35" s="104"/>
      <c r="D35" s="117" t="s">
        <v>88</v>
      </c>
      <c r="E35" s="133">
        <f aca="true" t="shared" si="4" ref="E35:G36">E36</f>
        <v>737500</v>
      </c>
      <c r="F35" s="134">
        <f t="shared" si="4"/>
        <v>737500</v>
      </c>
      <c r="G35" s="134">
        <f t="shared" si="4"/>
        <v>388216</v>
      </c>
      <c r="H35" s="134">
        <f t="shared" si="1"/>
        <v>52.639457627118645</v>
      </c>
    </row>
    <row r="36" spans="1:8" ht="24" customHeight="1">
      <c r="A36" s="15"/>
      <c r="B36" s="10" t="s">
        <v>87</v>
      </c>
      <c r="C36" s="16"/>
      <c r="D36" s="7" t="s">
        <v>66</v>
      </c>
      <c r="E36" s="126">
        <f t="shared" si="4"/>
        <v>737500</v>
      </c>
      <c r="F36" s="127">
        <f t="shared" si="4"/>
        <v>737500</v>
      </c>
      <c r="G36" s="127">
        <f t="shared" si="4"/>
        <v>388216</v>
      </c>
      <c r="H36" s="119">
        <f t="shared" si="1"/>
        <v>52.639457627118645</v>
      </c>
    </row>
    <row r="37" spans="1:8" ht="51.75" customHeight="1">
      <c r="A37" s="15"/>
      <c r="B37" s="10"/>
      <c r="C37" s="10" t="s">
        <v>73</v>
      </c>
      <c r="D37" s="2" t="s">
        <v>106</v>
      </c>
      <c r="E37" s="128">
        <v>737500</v>
      </c>
      <c r="F37" s="128">
        <v>737500</v>
      </c>
      <c r="G37" s="129">
        <v>388216</v>
      </c>
      <c r="H37" s="136">
        <f t="shared" si="1"/>
        <v>52.639457627118645</v>
      </c>
    </row>
    <row r="38" spans="1:8" ht="33" customHeight="1">
      <c r="A38" s="116" t="s">
        <v>29</v>
      </c>
      <c r="B38" s="116"/>
      <c r="C38" s="104"/>
      <c r="D38" s="117" t="s">
        <v>96</v>
      </c>
      <c r="E38" s="168">
        <f>E39+E41</f>
        <v>70900</v>
      </c>
      <c r="F38" s="168">
        <f>F39+F41</f>
        <v>76189</v>
      </c>
      <c r="G38" s="168">
        <f>G39+G41</f>
        <v>42690</v>
      </c>
      <c r="H38" s="134">
        <f t="shared" si="1"/>
        <v>56.03171061439315</v>
      </c>
    </row>
    <row r="39" spans="1:8" ht="33" customHeight="1">
      <c r="A39" s="116"/>
      <c r="B39" s="10" t="s">
        <v>31</v>
      </c>
      <c r="C39" s="10"/>
      <c r="D39" s="7" t="s">
        <v>182</v>
      </c>
      <c r="E39" s="126">
        <f>E40</f>
        <v>70900</v>
      </c>
      <c r="F39" s="127">
        <f>F40</f>
        <v>70900</v>
      </c>
      <c r="G39" s="127">
        <f>G40</f>
        <v>37401</v>
      </c>
      <c r="H39" s="119">
        <f t="shared" si="1"/>
        <v>52.75176304654443</v>
      </c>
    </row>
    <row r="40" spans="1:8" ht="54" customHeight="1">
      <c r="A40" s="116"/>
      <c r="B40" s="20"/>
      <c r="C40" s="10" t="s">
        <v>73</v>
      </c>
      <c r="D40" s="2" t="s">
        <v>106</v>
      </c>
      <c r="E40" s="128">
        <v>70900</v>
      </c>
      <c r="F40" s="128">
        <v>70900</v>
      </c>
      <c r="G40" s="129">
        <v>37401</v>
      </c>
      <c r="H40" s="136">
        <f t="shared" si="1"/>
        <v>52.75176304654443</v>
      </c>
    </row>
    <row r="41" spans="1:8" ht="24.75" customHeight="1">
      <c r="A41" s="116"/>
      <c r="B41" s="10" t="s">
        <v>191</v>
      </c>
      <c r="C41" s="10"/>
      <c r="D41" s="7" t="s">
        <v>196</v>
      </c>
      <c r="E41" s="126">
        <f>E42</f>
        <v>0</v>
      </c>
      <c r="F41" s="127">
        <f>F42</f>
        <v>5289</v>
      </c>
      <c r="G41" s="127">
        <f>G42</f>
        <v>5289</v>
      </c>
      <c r="H41" s="119">
        <f>G41/F41*100</f>
        <v>100</v>
      </c>
    </row>
    <row r="42" spans="1:8" ht="54" customHeight="1">
      <c r="A42" s="116"/>
      <c r="B42" s="20"/>
      <c r="C42" s="10" t="s">
        <v>73</v>
      </c>
      <c r="D42" s="2" t="s">
        <v>106</v>
      </c>
      <c r="E42" s="128">
        <v>0</v>
      </c>
      <c r="F42" s="128">
        <v>5289</v>
      </c>
      <c r="G42" s="129">
        <v>5289</v>
      </c>
      <c r="H42" s="136">
        <f>G42/F42*100</f>
        <v>100</v>
      </c>
    </row>
    <row r="43" spans="1:8" ht="24.75" customHeight="1">
      <c r="A43" s="141"/>
      <c r="B43" s="141"/>
      <c r="C43" s="14"/>
      <c r="D43" s="144" t="s">
        <v>11</v>
      </c>
      <c r="E43" s="119">
        <f>E8+E11+E14+E22+E27+E32+E35+E38</f>
        <v>5480409</v>
      </c>
      <c r="F43" s="119">
        <f>F8+F11+F14+F22+F27+F32+F35+F38</f>
        <v>5711288</v>
      </c>
      <c r="G43" s="119">
        <f>G8+G11+G14+G22+G27+G32+G35+G38</f>
        <v>3744741</v>
      </c>
      <c r="H43" s="119">
        <f t="shared" si="1"/>
        <v>65.56736413922744</v>
      </c>
    </row>
    <row r="44" spans="1:5" ht="5.25" customHeight="1">
      <c r="A44" s="56"/>
      <c r="B44" s="56"/>
      <c r="C44" s="47"/>
      <c r="D44" s="38"/>
      <c r="E44" s="60"/>
    </row>
    <row r="45" spans="1:5" ht="15" customHeight="1">
      <c r="A45" s="39"/>
      <c r="B45" s="44"/>
      <c r="C45" s="49"/>
      <c r="E45" s="52"/>
    </row>
    <row r="46" spans="1:5" ht="15" customHeight="1">
      <c r="A46" s="39"/>
      <c r="B46" s="44"/>
      <c r="C46" s="49"/>
      <c r="D46" s="145" t="s">
        <v>105</v>
      </c>
      <c r="E46" s="52"/>
    </row>
    <row r="47" spans="1:5" ht="11.25" customHeight="1">
      <c r="A47" s="39"/>
      <c r="B47" s="44"/>
      <c r="C47" s="49"/>
      <c r="D47" s="109"/>
      <c r="E47" s="52"/>
    </row>
    <row r="48" spans="1:5" ht="14.25" customHeight="1">
      <c r="A48" s="39"/>
      <c r="B48" s="44"/>
      <c r="C48" s="147"/>
      <c r="D48" s="147" t="s">
        <v>167</v>
      </c>
      <c r="E48" s="147"/>
    </row>
    <row r="49" spans="1:5" ht="17.25" customHeight="1">
      <c r="A49" s="39"/>
      <c r="B49" s="40"/>
      <c r="C49" s="41"/>
      <c r="D49" s="42" t="s">
        <v>166</v>
      </c>
      <c r="E49" s="43"/>
    </row>
    <row r="50" spans="1:5" ht="16.5" customHeight="1">
      <c r="A50" s="39"/>
      <c r="B50" s="44"/>
      <c r="C50" s="44"/>
      <c r="D50" s="42" t="s">
        <v>165</v>
      </c>
      <c r="E50" s="52"/>
    </row>
    <row r="51" spans="1:5" ht="16.5" customHeight="1">
      <c r="A51" s="39"/>
      <c r="B51" s="40"/>
      <c r="C51" s="44"/>
      <c r="D51" s="42" t="s">
        <v>168</v>
      </c>
      <c r="E51" s="53"/>
    </row>
    <row r="52" spans="1:5" ht="15.75" customHeight="1">
      <c r="A52" s="39"/>
      <c r="B52" s="44"/>
      <c r="C52" s="49"/>
      <c r="D52" s="42" t="s">
        <v>169</v>
      </c>
      <c r="E52" s="50"/>
    </row>
    <row r="53" spans="1:5" ht="27" customHeight="1">
      <c r="A53" s="39"/>
      <c r="B53" s="40"/>
      <c r="C53" s="41"/>
      <c r="D53" s="42"/>
      <c r="E53" s="43"/>
    </row>
    <row r="54" spans="1:5" ht="33" customHeight="1">
      <c r="A54" s="56"/>
      <c r="B54" s="56"/>
      <c r="C54" s="47"/>
      <c r="D54" s="57"/>
      <c r="E54" s="60"/>
    </row>
    <row r="55" spans="1:3" ht="12.75">
      <c r="A55" s="19"/>
      <c r="B55" s="19"/>
      <c r="C55" s="19"/>
    </row>
    <row r="56" spans="1:3" ht="12.75">
      <c r="A56" s="19"/>
      <c r="B56" s="19"/>
      <c r="C56" s="19"/>
    </row>
    <row r="57" spans="1:3" ht="12.75">
      <c r="A57" s="19"/>
      <c r="B57" s="19"/>
      <c r="C57" s="19"/>
    </row>
    <row r="58" spans="1:4" ht="36.75" customHeight="1">
      <c r="A58" s="38"/>
      <c r="B58" s="38"/>
      <c r="C58" s="38"/>
      <c r="D58" s="38"/>
    </row>
    <row r="59" spans="1:4" ht="27" customHeight="1">
      <c r="A59" s="38"/>
      <c r="B59" s="38"/>
      <c r="C59" s="38"/>
      <c r="D59" s="38"/>
    </row>
    <row r="60" spans="1:4" ht="25.5" customHeight="1">
      <c r="A60" s="38"/>
      <c r="B60" s="38"/>
      <c r="C60" s="38"/>
      <c r="D60" s="38"/>
    </row>
  </sheetData>
  <mergeCells count="6">
    <mergeCell ref="G5:G6"/>
    <mergeCell ref="H5:H6"/>
    <mergeCell ref="A5:C5"/>
    <mergeCell ref="D5:D6"/>
    <mergeCell ref="E5:E6"/>
    <mergeCell ref="F5:F6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2008-07-25T10:07:11Z</cp:lastPrinted>
  <dcterms:created xsi:type="dcterms:W3CDTF">2001-11-06T14:38:58Z</dcterms:created>
  <dcterms:modified xsi:type="dcterms:W3CDTF">2008-07-25T10:11:44Z</dcterms:modified>
  <cp:category/>
  <cp:version/>
  <cp:contentType/>
  <cp:contentStatus/>
</cp:coreProperties>
</file>