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datki ogółem" sheetId="1" r:id="rId1"/>
  </sheets>
  <externalReferences>
    <externalReference r:id="rId4"/>
  </externalReferences>
  <definedNames>
    <definedName name="_xlnm.Print_Area" localSheetId="0">'Wydatki ogółem'!$A$288:$H$312</definedName>
  </definedNames>
  <calcPr fullCalcOnLoad="1"/>
</workbook>
</file>

<file path=xl/sharedStrings.xml><?xml version="1.0" encoding="utf-8"?>
<sst xmlns="http://schemas.openxmlformats.org/spreadsheetml/2006/main" count="1232" uniqueCount="317">
  <si>
    <t>Nazwa jednostki - zadania</t>
  </si>
  <si>
    <t>Klasyfikacja budżetowa</t>
  </si>
  <si>
    <t>Plan pierwotny</t>
  </si>
  <si>
    <t>Plan po zmianach</t>
  </si>
  <si>
    <t>Realizacja</t>
  </si>
  <si>
    <t>% realizacji</t>
  </si>
  <si>
    <t>Dział</t>
  </si>
  <si>
    <t>Rozdział</t>
  </si>
  <si>
    <t>Paragraf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</si>
  <si>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</si>
  <si>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</si>
  <si>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</si>
  <si>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</si>
  <si>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</si>
  <si>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</si>
  <si>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>Leśnictwo</t>
  </si>
  <si>
    <t>020</t>
  </si>
  <si>
    <t>Gospodarka leśna</t>
  </si>
  <si>
    <t>02001</t>
  </si>
  <si>
    <t>Różne wydatki na rzecz osób fizycznych</t>
  </si>
  <si>
    <t>3030</t>
  </si>
  <si>
    <t>Nadzór nad gospodarką leśną</t>
  </si>
  <si>
    <t>02002</t>
  </si>
  <si>
    <t>Transport i łączność</t>
  </si>
  <si>
    <t>600</t>
  </si>
  <si>
    <t>Drogi publiczne powiatowe</t>
  </si>
  <si>
    <t>60014</t>
  </si>
  <si>
    <t>Wydatki osobowe niezaliczane do wynagrodzeń</t>
  </si>
  <si>
    <t>3020</t>
  </si>
  <si>
    <t>Wynagrodzenia osobowe pracowników</t>
  </si>
  <si>
    <t>4010</t>
  </si>
  <si>
    <t>Dodatkowe wynagrodzenie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</si>
  <si>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</si>
  <si>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</si>
  <si>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</si>
  <si>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</si>
  <si>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</si>
  <si>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</si>
  <si>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</si>
  <si>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materiałów i wyposażenia</t>
  </si>
  <si>
    <t>4210</t>
  </si>
  <si>
    <t>Zakup energii</t>
  </si>
  <si>
    <t>4260</t>
  </si>
  <si>
    <t>Zakup usług remontowych</t>
  </si>
  <si>
    <t>4270</t>
  </si>
  <si>
    <t>Opłaty za usługi internetowe</t>
  </si>
  <si>
    <t>4350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</si>
  <si>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</si>
  <si>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</si>
  <si>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</si>
  <si>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</si>
  <si>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krajowe</t>
  </si>
  <si>
    <t>4410</t>
  </si>
  <si>
    <t>Różne opłaty i składki</t>
  </si>
  <si>
    <t>4430</t>
  </si>
  <si>
    <t>Odpisy na zakładowy fundusz świadczeń socjalnych</t>
  </si>
  <si>
    <t>4440</t>
  </si>
  <si>
    <t>Podatek od nieruchomości</t>
  </si>
  <si>
    <t>4480</t>
  </si>
  <si>
    <t>Opłaty na rzecz budżetów j.s.t.</t>
  </si>
  <si>
    <t>Pozostałe podatki na rzecz budżetów j.s.t.</t>
  </si>
  <si>
    <t>4520</t>
  </si>
  <si>
    <t>Szkolenia pracowników nie będących członkami korpusu słuzby cywilnej</t>
  </si>
  <si>
    <t>4700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</si>
  <si>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</si>
  <si>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</si>
  <si>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</si>
  <si>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</si>
  <si>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 xml:space="preserve">Dotacje celowe przekazane gminie na zadania bieżace realizowane na podstawie porozumień /umów/ między j.s.t. </t>
  </si>
  <si>
    <t>2310</t>
  </si>
  <si>
    <t>Wydatki inwestycyjne j.b.</t>
  </si>
  <si>
    <t>6050</t>
  </si>
  <si>
    <t>Turystyka</t>
  </si>
  <si>
    <t>630</t>
  </si>
  <si>
    <t>Zadania w zakresie upowszechniania turystyki</t>
  </si>
  <si>
    <t>63003</t>
  </si>
  <si>
    <t xml:space="preserve">Gospodarka mieszkaniowa </t>
  </si>
  <si>
    <t>700</t>
  </si>
  <si>
    <t>Gospodarka gruntami i nieruchomościami</t>
  </si>
  <si>
    <t>70005</t>
  </si>
  <si>
    <t>Kary i odszkodowania wypłacane na rzecz osób fizycznych</t>
  </si>
  <si>
    <t>4590</t>
  </si>
  <si>
    <t>Koszty postępowania sądowego i prokuratorskiego</t>
  </si>
  <si>
    <t>4610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</si>
  <si>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</si>
  <si>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</si>
  <si>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</si>
  <si>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</si>
  <si>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</si>
  <si>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</si>
  <si>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</si>
  <si>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</si>
  <si>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członków korpusu służby cywilnej</t>
  </si>
  <si>
    <t>4020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</si>
  <si>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</si>
  <si>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</si>
  <si>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</si>
  <si>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</si>
  <si>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</si>
  <si>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</si>
  <si>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Składki na ubezp.społeczne</t>
  </si>
  <si>
    <t>Odpisy na ZFŚS</t>
  </si>
  <si>
    <t>Rady powiatów</t>
  </si>
  <si>
    <t>75019</t>
  </si>
  <si>
    <t>Starostwa powiatowe</t>
  </si>
  <si>
    <t>75020</t>
  </si>
  <si>
    <t>Wpłaty na PFRON</t>
  </si>
  <si>
    <t>4140</t>
  </si>
  <si>
    <t>Zakup usług zdrowotnych</t>
  </si>
  <si>
    <t>4280</t>
  </si>
  <si>
    <t>Zakup usług obejmujących tłumaczenia</t>
  </si>
  <si>
    <t>4380</t>
  </si>
  <si>
    <t>4500</t>
  </si>
  <si>
    <t>Komisje poborowe</t>
  </si>
  <si>
    <t>75045</t>
  </si>
  <si>
    <t>Promocja jednostek samorządu terytorialnego</t>
  </si>
  <si>
    <t>75075</t>
  </si>
  <si>
    <t>Bezpieczeństwo publiczne i ochrona przeciwpożarowa</t>
  </si>
  <si>
    <t>754</t>
  </si>
  <si>
    <t>75411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</si>
  <si>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</si>
  <si>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</si>
  <si>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</si>
  <si>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</si>
  <si>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</si>
  <si>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</si>
  <si>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4230</t>
  </si>
  <si>
    <t>Zakup pomocy naukowych, dydaktycznych i książek</t>
  </si>
  <si>
    <t>4240</t>
  </si>
  <si>
    <t>Obrona cywilna</t>
  </si>
  <si>
    <t>75414</t>
  </si>
  <si>
    <t>Odpisy na ZFSS</t>
  </si>
  <si>
    <t>Obsługa długu publicznego</t>
  </si>
  <si>
    <t>757</t>
  </si>
  <si>
    <t>75702</t>
  </si>
  <si>
    <t>Odsetki i dyskonto od krajowych skarbowych papierów wartościowych oraz krajowych pożyczek i kredytów</t>
  </si>
  <si>
    <t>8070</t>
  </si>
  <si>
    <t>Oświata i wychowanie</t>
  </si>
  <si>
    <t>801</t>
  </si>
  <si>
    <t>Szkoły podstawowe specjalne</t>
  </si>
  <si>
    <t>80102</t>
  </si>
  <si>
    <t>4220</t>
  </si>
  <si>
    <t>Gimnazja specjalne</t>
  </si>
  <si>
    <t>80111</t>
  </si>
  <si>
    <t>Licea Ogólnokształcące</t>
  </si>
  <si>
    <t>80120</t>
  </si>
  <si>
    <t>Dotacja podmiotowa z budżetu dla niepublicznej jednostki systemu oświaty</t>
  </si>
  <si>
    <t>Wynageodzenia bezosobowe</t>
  </si>
  <si>
    <t>4219</t>
  </si>
  <si>
    <t>Zakup usług dostępu do sieci Internet</t>
  </si>
  <si>
    <t>Szkoły zawodowe</t>
  </si>
  <si>
    <t>80130</t>
  </si>
  <si>
    <t xml:space="preserve">Szkoły zawodowe </t>
  </si>
  <si>
    <t xml:space="preserve">Szkoły zawodowe specjalne </t>
  </si>
  <si>
    <t>80134</t>
  </si>
  <si>
    <t xml:space="preserve">Ośrodki szkolenia, dokształcania i doskonalenia kadr </t>
  </si>
  <si>
    <t>80142</t>
  </si>
  <si>
    <t>Pozostała działalność</t>
  </si>
  <si>
    <t>80195</t>
  </si>
  <si>
    <t xml:space="preserve">Szkolnictwo wyższe </t>
  </si>
  <si>
    <t>803</t>
  </si>
  <si>
    <t xml:space="preserve">80309 </t>
  </si>
  <si>
    <t>Stypendia i zasiłki dla studentów</t>
  </si>
  <si>
    <t>3218</t>
  </si>
  <si>
    <t>3219</t>
  </si>
  <si>
    <t>Ochrona zdrowia</t>
  </si>
  <si>
    <t>851</t>
  </si>
  <si>
    <t>Szpitale ogólne</t>
  </si>
  <si>
    <t>85111</t>
  </si>
  <si>
    <t>Dotacje celowe z budżetu na finansowanie lub dofinansowanie kosztów realizacji inwestycji i zakupów inwestycyjnych innych jednostek sektora finansów publicznych</t>
  </si>
  <si>
    <t>6220</t>
  </si>
  <si>
    <t>Ratownictwo medyczne</t>
  </si>
  <si>
    <t>85141</t>
  </si>
  <si>
    <t>85156</t>
  </si>
  <si>
    <t>Składki na ubezpieczenia zdrowotne</t>
  </si>
  <si>
    <t>4130</t>
  </si>
  <si>
    <t>85195</t>
  </si>
  <si>
    <t>Dotacja celowa z budżetu na finansowanie lub dofinansowanie zadań zleconych do realizacji stowarzyszeniom</t>
  </si>
  <si>
    <t>2820</t>
  </si>
  <si>
    <t>Pomoc społeczna</t>
  </si>
  <si>
    <t>852</t>
  </si>
  <si>
    <t xml:space="preserve">Placówki opiekuńczo - wychowawcze </t>
  </si>
  <si>
    <t>85201</t>
  </si>
  <si>
    <t>Dotacje celowe przekazane dla powiatu na zadania bieżące realizowane na podstawie porozumień (umów) miedzy j.s.t.</t>
  </si>
  <si>
    <t>2320</t>
  </si>
  <si>
    <t>Świadczenia społeczne</t>
  </si>
  <si>
    <t>3110</t>
  </si>
  <si>
    <t>Domy pomocy społecznej</t>
  </si>
  <si>
    <t>85202</t>
  </si>
  <si>
    <t xml:space="preserve">Ośrodki wsparcia </t>
  </si>
  <si>
    <t>85203</t>
  </si>
  <si>
    <t>Jednostki specjalistycznego poradnictwa, mieszkania chronione i ośrodki interwencji kryzysowej</t>
  </si>
  <si>
    <t>85220</t>
  </si>
  <si>
    <t xml:space="preserve">Rodziny zastępcze </t>
  </si>
  <si>
    <t>85204</t>
  </si>
  <si>
    <t>Dotacje celowe przekazane gminie na zadania bieżące realizowane na podstawie porozumień (umów) miedzy j.s.t.</t>
  </si>
  <si>
    <t>Powiatowe centra pomocy rodzinie</t>
  </si>
  <si>
    <t>85218</t>
  </si>
  <si>
    <t>Pozostałe zadania w zakresie polityki społecznej</t>
  </si>
  <si>
    <t>853</t>
  </si>
  <si>
    <t>85321</t>
  </si>
  <si>
    <t>Wydatki na zakupy inwestycyjne jednostek budżetowych</t>
  </si>
  <si>
    <t>Państwowy Fundusz Rehabilitacji Osób Niepełnosprawnych</t>
  </si>
  <si>
    <t>85324</t>
  </si>
  <si>
    <t>Powiatowe urzędy pracy</t>
  </si>
  <si>
    <t>85333</t>
  </si>
  <si>
    <t>3118</t>
  </si>
  <si>
    <t>4018</t>
  </si>
  <si>
    <t>4019</t>
  </si>
  <si>
    <t>4048</t>
  </si>
  <si>
    <t>4049</t>
  </si>
  <si>
    <t>4118</t>
  </si>
  <si>
    <t>4119</t>
  </si>
  <si>
    <t>4128</t>
  </si>
  <si>
    <t>4129</t>
  </si>
  <si>
    <t>4178</t>
  </si>
  <si>
    <t>4218</t>
  </si>
  <si>
    <t>4288</t>
  </si>
  <si>
    <t>4308</t>
  </si>
  <si>
    <t>4400</t>
  </si>
  <si>
    <t>4419</t>
  </si>
  <si>
    <t>Szkolenie pracowników nie będących członkami korpusu służby cywilnej</t>
  </si>
  <si>
    <t>4708</t>
  </si>
  <si>
    <t>4748</t>
  </si>
  <si>
    <t>4758</t>
  </si>
  <si>
    <t>Edukacyjna opieka wychowawcza</t>
  </si>
  <si>
    <t>854</t>
  </si>
  <si>
    <t>Specjalne ośrodki szkolno - wychowawcze</t>
  </si>
  <si>
    <t>85403</t>
  </si>
  <si>
    <t>Poradnie psychologiczno - pedagogiczne w tym poradnie specjalistyczne</t>
  </si>
  <si>
    <t>85406</t>
  </si>
  <si>
    <t>Internaty i bursy szkolne</t>
  </si>
  <si>
    <t>85410</t>
  </si>
  <si>
    <t>Pomoc materialna dla uczniów</t>
  </si>
  <si>
    <t>85415</t>
  </si>
  <si>
    <t>Stypendia dla uczniów</t>
  </si>
  <si>
    <t>3240</t>
  </si>
  <si>
    <t>3248</t>
  </si>
  <si>
    <t>3249</t>
  </si>
  <si>
    <t>85495</t>
  </si>
  <si>
    <t xml:space="preserve">Odpisy na ZFŚS </t>
  </si>
  <si>
    <t>Kultura i ochrona dziedzictwa narodowego</t>
  </si>
  <si>
    <t>921</t>
  </si>
  <si>
    <t>Domy i ośrodki kultury, świetlice i kluby</t>
  </si>
  <si>
    <t>92109</t>
  </si>
  <si>
    <t>Muzea</t>
  </si>
  <si>
    <t>92118</t>
  </si>
  <si>
    <t>Pozostałe zadania w zakresie kultury</t>
  </si>
  <si>
    <t>92105</t>
  </si>
  <si>
    <t>Kultura fizyczna i sport</t>
  </si>
  <si>
    <t>926</t>
  </si>
  <si>
    <t>Obiekty sportowe</t>
  </si>
  <si>
    <t>92601</t>
  </si>
  <si>
    <t>Zadania w zakresie kultury fizycznej i sportu</t>
  </si>
  <si>
    <t>92605</t>
  </si>
  <si>
    <t>Różne rozliczenia</t>
  </si>
  <si>
    <t>758</t>
  </si>
  <si>
    <t>Rezerwy ogólne i celowe</t>
  </si>
  <si>
    <t>75818</t>
  </si>
  <si>
    <t>Rezerwy</t>
  </si>
  <si>
    <t>4810</t>
  </si>
  <si>
    <t>Ogółem wydatki</t>
  </si>
  <si>
    <t>Zarząd Powiatu Mławskiego</t>
  </si>
  <si>
    <t>4016</t>
  </si>
  <si>
    <t>4116</t>
  </si>
  <si>
    <t>4126</t>
  </si>
  <si>
    <t>4175</t>
  </si>
  <si>
    <t>4215</t>
  </si>
  <si>
    <t>4216</t>
  </si>
  <si>
    <t>4305</t>
  </si>
  <si>
    <t>4376</t>
  </si>
  <si>
    <t>4416</t>
  </si>
  <si>
    <t>4746</t>
  </si>
  <si>
    <t>4755</t>
  </si>
  <si>
    <t>4756</t>
  </si>
  <si>
    <t>75095</t>
  </si>
  <si>
    <t>3040</t>
  </si>
  <si>
    <t>75404</t>
  </si>
  <si>
    <t>80146</t>
  </si>
  <si>
    <t>3250</t>
  </si>
  <si>
    <t>2548</t>
  </si>
  <si>
    <t>2549</t>
  </si>
  <si>
    <t>Nagrody o charakterze szczególnym niezaliczone do wynagrodzeń</t>
  </si>
  <si>
    <t>Komendy wojewódzkie Policji</t>
  </si>
  <si>
    <t>Wpłaty jednostek na fundusz celowy</t>
  </si>
  <si>
    <t>Odpisy na Zakładowy Fundusz Świadczeń Socjalnych</t>
  </si>
  <si>
    <t>Stypendia różne</t>
  </si>
  <si>
    <t>Dokształcanie i doskonalenie nauczycieli</t>
  </si>
  <si>
    <t>2918</t>
  </si>
  <si>
    <t>2919</t>
  </si>
  <si>
    <t>4568</t>
  </si>
  <si>
    <t>4569</t>
  </si>
  <si>
    <t>Zwrot dotacji wykorzystanych niezgodnie z przeznaczeniem lub pobranych w nadmiernej wysokości</t>
  </si>
  <si>
    <t>Odsetki od dotacji wykorzystanych niezgodnie z przeznaczeniem lub pobranych w nadmiernej wysokości</t>
  </si>
  <si>
    <t>Dotacje celowe z budżetu na finansowanie lub dofinansowanie zadań zleconych do realizacji stowarzyszeniom</t>
  </si>
  <si>
    <t>Zakup akcesoriów komputerowych, w tym programów i licencji</t>
  </si>
  <si>
    <t>Opłaty na rzecz budżetów jednostek samorządu terytorialnego</t>
  </si>
  <si>
    <t>Szkolenia pracowników nie będących członkami korpusu słżby cywilnej</t>
  </si>
  <si>
    <t>Wydatki inwestycyjne jednostek budżetowych</t>
  </si>
  <si>
    <t>Zakup usługi dostępu do sieci Internet</t>
  </si>
  <si>
    <t>Komendy powiatowe Państwowej Straży Pożarnej</t>
  </si>
  <si>
    <t xml:space="preserve">Zakup leków, materiałów medycznych i produktów biobójczych </t>
  </si>
  <si>
    <t>Obsługa papierów wartościowych, kredytów i pożyczek jednostek samorządu terytorialnego</t>
  </si>
  <si>
    <t>Zakup leków i materiałów medycznych i produktów biobójczych</t>
  </si>
  <si>
    <t>Dotacje celowe przekazane dla powiatu na zadania bieżące realizowane na podstawie porozumień (umów) miedzy jednostkami samorządu terytorialnego</t>
  </si>
  <si>
    <t>Pomoc materialna dla studentów i doktorantów</t>
  </si>
  <si>
    <t xml:space="preserve">Składki na ubezpieczenia zdrowotne oraz świadczenia dla osób nieobjętych obowiązkiem ubezpieczenia zdrowotnego </t>
  </si>
  <si>
    <t>Zakup usług dostepu do sieci Internet</t>
  </si>
  <si>
    <t>Składki na ubezieczenia społeczne</t>
  </si>
  <si>
    <t>Zespoły do spraw orzekania o niepełnosprawności</t>
  </si>
  <si>
    <t>Opłaty za administrowanie i czynsze za budynki, lokale i pomieszczenia garażowe</t>
  </si>
  <si>
    <t>Pozostałe podatki na rzecz budżetów jednostek samorządu terytorialnego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</si>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</sst>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22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2"/>
    </font>
    <font>
      <sz val="11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1"/>
      <color indexed="8"/>
      <name val="Arial CE"/>
      <family val="2"/>
    </font>
    <font>
      <sz val="12"/>
      <color indexed="8"/>
      <name val="Arial CE"/>
      <family val="2"/>
    </font>
    <font>
      <i/>
      <sz val="11"/>
      <color indexed="8"/>
      <name val="Arial CE"/>
      <family val="2"/>
    </font>
    <font>
      <i/>
      <sz val="10"/>
      <color indexed="8"/>
      <name val="Arial CE"/>
      <family val="2"/>
    </font>
    <font>
      <sz val="11"/>
      <name val="Arial CE"/>
      <family val="2"/>
    </font>
    <font>
      <sz val="10"/>
      <color indexed="8"/>
      <name val="Arial"/>
      <family val="0"/>
    </font>
    <font>
      <b/>
      <sz val="10"/>
      <name val="Arial CE"/>
      <family val="2"/>
    </font>
    <font>
      <i/>
      <sz val="12"/>
      <color indexed="8"/>
      <name val="Arial CE"/>
      <family val="2"/>
    </font>
    <font>
      <b/>
      <i/>
      <sz val="11"/>
      <color indexed="8"/>
      <name val="Arial CE"/>
      <family val="2"/>
    </font>
    <font>
      <sz val="11"/>
      <name val="Arial"/>
      <family val="0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18">
      <alignment/>
      <protection/>
    </xf>
    <xf numFmtId="0" fontId="5" fillId="0" borderId="0" xfId="18" applyFont="1">
      <alignment/>
      <protection/>
    </xf>
    <xf numFmtId="0" fontId="4" fillId="0" borderId="1" xfId="18" applyBorder="1">
      <alignment horizontal="center"/>
      <protection/>
    </xf>
    <xf numFmtId="0" fontId="4" fillId="0" borderId="1" xfId="18" applyFont="1" applyFill="1" applyBorder="1" applyAlignment="1">
      <alignment horizontal="center"/>
      <protection/>
    </xf>
    <xf numFmtId="49" fontId="7" fillId="0" borderId="1" xfId="18" applyBorder="1">
      <alignment/>
      <protection/>
    </xf>
    <xf numFmtId="49" fontId="7" fillId="0" borderId="1" xfId="18" applyBorder="1">
      <alignment horizontal="center"/>
      <protection/>
    </xf>
    <xf numFmtId="49" fontId="4" fillId="0" borderId="1" xfId="18" applyBorder="1">
      <alignment/>
      <protection/>
    </xf>
    <xf numFmtId="49" fontId="4" fillId="0" borderId="1" xfId="18" applyBorder="1">
      <alignment horizontal="center"/>
      <protection/>
    </xf>
    <xf numFmtId="4" fontId="0" fillId="0" borderId="1" xfId="0" applyNumberFormat="1" applyBorder="1" applyAlignment="1">
      <alignment/>
    </xf>
    <xf numFmtId="49" fontId="8" fillId="0" borderId="1" xfId="18" applyBorder="1">
      <alignment horizontal="center"/>
      <protection/>
    </xf>
    <xf numFmtId="4" fontId="9" fillId="0" borderId="1" xfId="18" applyNumberFormat="1" applyFont="1" applyBorder="1">
      <alignment horizontal="right"/>
      <protection/>
    </xf>
    <xf numFmtId="49" fontId="4" fillId="0" borderId="1" xfId="18" applyBorder="1">
      <alignment horizontal="left"/>
      <protection/>
    </xf>
    <xf numFmtId="4" fontId="0" fillId="0" borderId="1" xfId="18" applyNumberFormat="1" applyFont="1" applyBorder="1">
      <alignment horizontal="right"/>
      <protection/>
    </xf>
    <xf numFmtId="49" fontId="8" fillId="0" borderId="1" xfId="18" applyBorder="1">
      <alignment horizontal="left"/>
      <protection/>
    </xf>
    <xf numFmtId="49" fontId="6" fillId="0" borderId="1" xfId="18" applyBorder="1">
      <alignment horizontal="center"/>
      <protection/>
    </xf>
    <xf numFmtId="49" fontId="4" fillId="0" borderId="1" xfId="18" applyBorder="1">
      <alignment horizontal="center"/>
      <protection/>
    </xf>
    <xf numFmtId="4" fontId="0" fillId="0" borderId="1" xfId="18" applyNumberFormat="1" applyFont="1" applyBorder="1">
      <alignment horizontal="right"/>
      <protection/>
    </xf>
    <xf numFmtId="4" fontId="0" fillId="0" borderId="1" xfId="18" applyNumberFormat="1" applyFont="1" applyBorder="1">
      <alignment horizontal="right"/>
      <protection/>
    </xf>
    <xf numFmtId="49" fontId="7" fillId="0" borderId="1" xfId="18" applyBorder="1">
      <alignment horizontal="left"/>
      <protection/>
    </xf>
    <xf numFmtId="49" fontId="8" fillId="0" borderId="1" xfId="18" applyBorder="1">
      <alignment/>
      <protection/>
    </xf>
    <xf numFmtId="49" fontId="4" fillId="0" borderId="1" xfId="18" applyFont="1" applyBorder="1">
      <alignment horizontal="center"/>
      <protection/>
    </xf>
    <xf numFmtId="49" fontId="4" fillId="0" borderId="1" xfId="0" applyFont="1" applyBorder="1" applyAlignment="1">
      <alignment horizontal="center"/>
    </xf>
    <xf numFmtId="49" fontId="7" fillId="0" borderId="1" xfId="18" applyBorder="1">
      <alignment wrapText="1"/>
      <protection/>
    </xf>
    <xf numFmtId="49" fontId="8" fillId="0" borderId="1" xfId="18" applyFont="1" applyBorder="1">
      <alignment horizontal="center"/>
      <protection/>
    </xf>
    <xf numFmtId="49" fontId="4" fillId="0" borderId="1" xfId="18" applyFont="1" applyBorder="1" applyAlignment="1">
      <alignment horizontal="center"/>
      <protection/>
    </xf>
    <xf numFmtId="4" fontId="9" fillId="0" borderId="1" xfId="18" applyNumberFormat="1" applyFont="1" applyBorder="1">
      <alignment horizontal="right"/>
      <protection/>
    </xf>
    <xf numFmtId="4" fontId="0" fillId="0" borderId="1" xfId="18" applyNumberFormat="1" applyFont="1" applyBorder="1">
      <alignment horizontal="right"/>
      <protection/>
    </xf>
    <xf numFmtId="49" fontId="7" fillId="0" borderId="1" xfId="18" applyFont="1" applyBorder="1">
      <alignment wrapText="1"/>
      <protection/>
    </xf>
    <xf numFmtId="49" fontId="7" fillId="0" borderId="1" xfId="18" applyFont="1" applyBorder="1">
      <alignment horizontal="center"/>
      <protection/>
    </xf>
    <xf numFmtId="4" fontId="9" fillId="0" borderId="1" xfId="18" applyNumberFormat="1" applyFont="1" applyBorder="1">
      <alignment/>
      <protection/>
    </xf>
    <xf numFmtId="4" fontId="0" fillId="0" borderId="1" xfId="18" applyNumberFormat="1" applyFont="1" applyBorder="1">
      <alignment/>
      <protection/>
    </xf>
    <xf numFmtId="4" fontId="0" fillId="0" borderId="1" xfId="18" applyNumberFormat="1" applyFont="1" applyBorder="1">
      <alignment/>
      <protection/>
    </xf>
    <xf numFmtId="49" fontId="11" fillId="0" borderId="1" xfId="18" applyBorder="1">
      <alignment horizontal="center"/>
      <protection/>
    </xf>
    <xf numFmtId="49" fontId="4" fillId="0" borderId="1" xfId="18" applyFont="1" applyBorder="1">
      <alignment horizontal="center"/>
      <protection/>
    </xf>
    <xf numFmtId="49" fontId="4" fillId="0" borderId="1" xfId="0" applyBorder="1" applyAlignment="1">
      <alignment horizontal="center"/>
    </xf>
    <xf numFmtId="49" fontId="4" fillId="0" borderId="1" xfId="0" applyFont="1" applyBorder="1" applyAlignment="1">
      <alignment horizontal="center"/>
    </xf>
    <xf numFmtId="49" fontId="4" fillId="0" borderId="1" xfId="0" applyBorder="1" applyAlignment="1">
      <alignment horizontal="center"/>
    </xf>
    <xf numFmtId="4" fontId="9" fillId="0" borderId="1" xfId="18" applyNumberFormat="1" applyFont="1" applyBorder="1">
      <alignment/>
      <protection/>
    </xf>
    <xf numFmtId="49" fontId="7" fillId="0" borderId="1" xfId="18" applyBorder="1">
      <alignment horizontal="left" wrapText="1"/>
      <protection/>
    </xf>
    <xf numFmtId="4" fontId="10" fillId="0" borderId="1" xfId="18" applyNumberFormat="1" applyFont="1" applyBorder="1">
      <alignment/>
      <protection/>
    </xf>
    <xf numFmtId="49" fontId="12" fillId="0" borderId="1" xfId="18" applyBorder="1">
      <alignment/>
      <protection/>
    </xf>
    <xf numFmtId="49" fontId="11" fillId="0" borderId="1" xfId="18" applyFont="1" applyBorder="1">
      <alignment horizontal="center"/>
      <protection/>
    </xf>
    <xf numFmtId="49" fontId="6" fillId="0" borderId="1" xfId="18" applyFont="1" applyBorder="1">
      <alignment/>
      <protection/>
    </xf>
    <xf numFmtId="49" fontId="4" fillId="0" borderId="1" xfId="18" applyFont="1" applyBorder="1">
      <alignment horizontal="center"/>
      <protection/>
    </xf>
    <xf numFmtId="4" fontId="0" fillId="0" borderId="1" xfId="18" applyNumberFormat="1" applyFont="1" applyBorder="1">
      <alignment/>
      <protection/>
    </xf>
    <xf numFmtId="4" fontId="9" fillId="0" borderId="1" xfId="18" applyNumberFormat="1" applyFont="1" applyBorder="1">
      <alignment/>
      <protection/>
    </xf>
    <xf numFmtId="49" fontId="4" fillId="0" borderId="1" xfId="18" applyFont="1" applyBorder="1">
      <alignment horizontal="center"/>
      <protection/>
    </xf>
    <xf numFmtId="49" fontId="13" fillId="0" borderId="1" xfId="18" applyBorder="1">
      <alignment horizontal="center"/>
      <protection/>
    </xf>
    <xf numFmtId="49" fontId="14" fillId="0" borderId="1" xfId="18" applyBorder="1">
      <alignment horizontal="center"/>
      <protection/>
    </xf>
    <xf numFmtId="49" fontId="4" fillId="0" borderId="1" xfId="0" applyFont="1" applyBorder="1" applyAlignment="1">
      <alignment horizontal="center"/>
    </xf>
    <xf numFmtId="4" fontId="0" fillId="0" borderId="1" xfId="18" applyNumberFormat="1" applyFont="1" applyFill="1" applyBorder="1">
      <alignment/>
      <protection/>
    </xf>
    <xf numFmtId="4" fontId="15" fillId="0" borderId="1" xfId="18" applyNumberFormat="1" applyFont="1" applyBorder="1">
      <alignment/>
      <protection/>
    </xf>
    <xf numFmtId="0" fontId="2" fillId="0" borderId="0" xfId="18">
      <alignment/>
      <protection/>
    </xf>
    <xf numFmtId="0" fontId="16" fillId="0" borderId="0" xfId="18">
      <alignment/>
      <protection/>
    </xf>
    <xf numFmtId="0" fontId="2" fillId="0" borderId="0" xfId="18" applyFont="1">
      <alignment/>
      <protection/>
    </xf>
    <xf numFmtId="0" fontId="2" fillId="0" borderId="0" xfId="18" applyFont="1">
      <alignment/>
      <protection/>
    </xf>
    <xf numFmtId="4" fontId="15" fillId="0" borderId="1" xfId="18" applyNumberFormat="1" applyFont="1" applyBorder="1">
      <alignment horizontal="right"/>
      <protection/>
    </xf>
    <xf numFmtId="4" fontId="0" fillId="0" borderId="2" xfId="18" applyNumberFormat="1" applyFont="1" applyFill="1" applyBorder="1" applyAlignment="1">
      <alignment horizontal="right"/>
      <protection/>
    </xf>
    <xf numFmtId="1" fontId="4" fillId="0" borderId="1" xfId="18" applyNumberFormat="1" applyFont="1" applyBorder="1">
      <alignment horizontal="center"/>
      <protection/>
    </xf>
    <xf numFmtId="4" fontId="9" fillId="0" borderId="1" xfId="18" applyNumberFormat="1" applyFont="1" applyBorder="1">
      <alignment horizontal="right"/>
      <protection/>
    </xf>
    <xf numFmtId="4" fontId="0" fillId="0" borderId="1" xfId="18" applyNumberFormat="1" applyFont="1" applyBorder="1">
      <alignment horizontal="right"/>
      <protection/>
    </xf>
    <xf numFmtId="4" fontId="0" fillId="0" borderId="0" xfId="0" applyNumberFormat="1" applyFont="1" applyAlignment="1">
      <alignment/>
    </xf>
    <xf numFmtId="4" fontId="15" fillId="0" borderId="1" xfId="18" applyNumberFormat="1" applyFont="1" applyBorder="1">
      <alignment/>
      <protection/>
    </xf>
    <xf numFmtId="4" fontId="0" fillId="0" borderId="1" xfId="18" applyNumberFormat="1" applyFont="1" applyBorder="1">
      <alignment/>
      <protection/>
    </xf>
    <xf numFmtId="4" fontId="0" fillId="0" borderId="1" xfId="18" applyNumberFormat="1" applyFont="1" applyBorder="1">
      <alignment/>
      <protection/>
    </xf>
    <xf numFmtId="4" fontId="0" fillId="0" borderId="1" xfId="0" applyNumberFormat="1" applyFont="1" applyBorder="1" applyAlignment="1">
      <alignment/>
    </xf>
    <xf numFmtId="4" fontId="0" fillId="0" borderId="1" xfId="18" applyNumberFormat="1" applyFont="1" applyBorder="1" applyAlignment="1">
      <alignment horizontal="right"/>
      <protection/>
    </xf>
    <xf numFmtId="4" fontId="0" fillId="0" borderId="1" xfId="18" applyNumberFormat="1" applyFont="1" applyBorder="1" applyAlignment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7" fillId="0" borderId="1" xfId="18" applyBorder="1" applyAlignment="1">
      <alignment horizontal="center"/>
      <protection/>
    </xf>
    <xf numFmtId="4" fontId="9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18" applyNumberFormat="1" applyFont="1" applyBorder="1">
      <alignment/>
      <protection/>
    </xf>
    <xf numFmtId="49" fontId="4" fillId="0" borderId="1" xfId="18" applyFont="1" applyBorder="1" applyAlignment="1">
      <alignment horizontal="center" wrapText="1"/>
      <protection/>
    </xf>
    <xf numFmtId="4" fontId="0" fillId="0" borderId="2" xfId="18" applyNumberFormat="1" applyFont="1" applyFill="1" applyBorder="1">
      <alignment/>
      <protection/>
    </xf>
    <xf numFmtId="4" fontId="0" fillId="0" borderId="1" xfId="0" applyNumberFormat="1" applyFont="1" applyBorder="1" applyAlignment="1">
      <alignment/>
    </xf>
    <xf numFmtId="49" fontId="11" fillId="0" borderId="1" xfId="18" applyFont="1" applyBorder="1">
      <alignment horizontal="left"/>
      <protection/>
    </xf>
    <xf numFmtId="4" fontId="0" fillId="0" borderId="1" xfId="0" applyNumberFormat="1" applyFont="1" applyBorder="1" applyAlignment="1">
      <alignment/>
    </xf>
    <xf numFmtId="4" fontId="10" fillId="0" borderId="1" xfId="18" applyNumberFormat="1" applyFont="1" applyBorder="1">
      <alignment horizontal="right"/>
      <protection/>
    </xf>
    <xf numFmtId="4" fontId="0" fillId="0" borderId="1" xfId="18" applyNumberFormat="1" applyFont="1" applyBorder="1">
      <alignment/>
      <protection/>
    </xf>
    <xf numFmtId="4" fontId="9" fillId="0" borderId="1" xfId="0" applyNumberFormat="1" applyFont="1" applyBorder="1" applyAlignment="1">
      <alignment/>
    </xf>
    <xf numFmtId="4" fontId="10" fillId="0" borderId="1" xfId="18" applyNumberFormat="1" applyFont="1" applyBorder="1">
      <alignment/>
      <protection/>
    </xf>
    <xf numFmtId="49" fontId="7" fillId="0" borderId="1" xfId="18" applyFont="1" applyBorder="1">
      <alignment wrapText="1"/>
      <protection/>
    </xf>
    <xf numFmtId="49" fontId="7" fillId="0" borderId="1" xfId="18" applyFont="1" applyBorder="1">
      <alignment horizontal="center" wrapText="1"/>
      <protection/>
    </xf>
    <xf numFmtId="49" fontId="7" fillId="0" borderId="1" xfId="18" applyFont="1" applyBorder="1">
      <alignment/>
      <protection/>
    </xf>
    <xf numFmtId="49" fontId="18" fillId="0" borderId="1" xfId="18" applyFont="1" applyBorder="1">
      <alignment/>
      <protection/>
    </xf>
    <xf numFmtId="4" fontId="10" fillId="0" borderId="1" xfId="0" applyNumberFormat="1" applyFont="1" applyBorder="1" applyAlignment="1">
      <alignment/>
    </xf>
    <xf numFmtId="49" fontId="7" fillId="0" borderId="1" xfId="18" applyFont="1" applyBorder="1">
      <alignment horizontal="center"/>
      <protection/>
    </xf>
    <xf numFmtId="49" fontId="14" fillId="0" borderId="1" xfId="18" applyFont="1" applyBorder="1">
      <alignment horizontal="center"/>
      <protection/>
    </xf>
    <xf numFmtId="49" fontId="18" fillId="0" borderId="1" xfId="18" applyFont="1" applyBorder="1">
      <alignment horizontal="center"/>
      <protection/>
    </xf>
    <xf numFmtId="49" fontId="7" fillId="0" borderId="1" xfId="18" applyFont="1" applyBorder="1">
      <alignment horizontal="left"/>
      <protection/>
    </xf>
    <xf numFmtId="49" fontId="18" fillId="0" borderId="1" xfId="18" applyFont="1" applyBorder="1">
      <alignment horizontal="left"/>
      <protection/>
    </xf>
    <xf numFmtId="49" fontId="19" fillId="0" borderId="1" xfId="18" applyFont="1" applyBorder="1">
      <alignment horizontal="left"/>
      <protection/>
    </xf>
    <xf numFmtId="49" fontId="7" fillId="0" borderId="1" xfId="18" applyFont="1" applyBorder="1">
      <alignment horizontal="left" wrapText="1"/>
      <protection/>
    </xf>
    <xf numFmtId="49" fontId="6" fillId="0" borderId="1" xfId="18" applyFont="1" applyBorder="1">
      <alignment horizontal="center"/>
      <protection/>
    </xf>
    <xf numFmtId="4" fontId="17" fillId="0" borderId="1" xfId="18" applyNumberFormat="1" applyFont="1" applyBorder="1">
      <alignment/>
      <protection/>
    </xf>
    <xf numFmtId="4" fontId="15" fillId="0" borderId="1" xfId="0" applyNumberFormat="1" applyFont="1" applyBorder="1" applyAlignment="1">
      <alignment/>
    </xf>
    <xf numFmtId="49" fontId="14" fillId="0" borderId="1" xfId="18" applyFont="1" applyBorder="1">
      <alignment horizontal="left"/>
      <protection/>
    </xf>
    <xf numFmtId="49" fontId="13" fillId="0" borderId="1" xfId="18" applyFont="1" applyBorder="1">
      <alignment horizontal="center"/>
      <protection/>
    </xf>
    <xf numFmtId="49" fontId="11" fillId="0" borderId="1" xfId="18" applyFont="1" applyBorder="1" applyAlignment="1">
      <alignment horizontal="center" wrapText="1"/>
      <protection/>
    </xf>
    <xf numFmtId="49" fontId="6" fillId="0" borderId="1" xfId="0" applyFont="1" applyBorder="1" applyAlignment="1">
      <alignment horizontal="center"/>
    </xf>
    <xf numFmtId="49" fontId="11" fillId="0" borderId="1" xfId="18" applyFont="1" applyBorder="1" applyAlignment="1">
      <alignment horizontal="center"/>
      <protection/>
    </xf>
    <xf numFmtId="0" fontId="20" fillId="0" borderId="1" xfId="18" applyFont="1" applyBorder="1">
      <alignment/>
      <protection/>
    </xf>
    <xf numFmtId="49" fontId="6" fillId="0" borderId="1" xfId="18" applyFont="1" applyBorder="1" applyAlignment="1">
      <alignment horizontal="center"/>
      <protection/>
    </xf>
    <xf numFmtId="49" fontId="19" fillId="0" borderId="1" xfId="18" applyFont="1" applyBorder="1" applyAlignment="1">
      <alignment horizontal="center"/>
      <protection/>
    </xf>
    <xf numFmtId="4" fontId="9" fillId="0" borderId="1" xfId="18" applyNumberFormat="1" applyFont="1" applyBorder="1">
      <alignment/>
      <protection/>
    </xf>
    <xf numFmtId="0" fontId="15" fillId="0" borderId="1" xfId="0" applyFont="1" applyBorder="1" applyAlignment="1">
      <alignment/>
    </xf>
    <xf numFmtId="49" fontId="11" fillId="0" borderId="1" xfId="18" applyFont="1" applyBorder="1">
      <alignment/>
      <protection/>
    </xf>
    <xf numFmtId="4" fontId="0" fillId="0" borderId="1" xfId="0" applyNumberFormat="1" applyFont="1" applyFill="1" applyBorder="1" applyAlignment="1">
      <alignment/>
    </xf>
    <xf numFmtId="0" fontId="8" fillId="0" borderId="1" xfId="0" applyNumberFormat="1" applyFont="1" applyBorder="1" applyAlignment="1" applyProtection="1">
      <alignment horizontal="center" vertical="center"/>
      <protection/>
    </xf>
    <xf numFmtId="0" fontId="11" fillId="0" borderId="1" xfId="0" applyNumberFormat="1" applyFont="1" applyBorder="1" applyAlignment="1" applyProtection="1">
      <alignment horizontal="center" vertical="center"/>
      <protection/>
    </xf>
    <xf numFmtId="49" fontId="4" fillId="0" borderId="3" xfId="0" applyFont="1" applyBorder="1" applyAlignment="1">
      <alignment/>
    </xf>
    <xf numFmtId="49" fontId="4" fillId="0" borderId="4" xfId="0" applyFont="1" applyBorder="1" applyAlignment="1">
      <alignment/>
    </xf>
    <xf numFmtId="49" fontId="4" fillId="0" borderId="5" xfId="0" applyFont="1" applyBorder="1" applyAlignment="1">
      <alignment/>
    </xf>
    <xf numFmtId="4" fontId="15" fillId="0" borderId="1" xfId="18" applyNumberFormat="1" applyFont="1" applyBorder="1">
      <alignment/>
      <protection/>
    </xf>
    <xf numFmtId="49" fontId="4" fillId="0" borderId="1" xfId="18" applyFont="1" applyBorder="1" applyAlignment="1">
      <alignment horizontal="center"/>
      <protection/>
    </xf>
    <xf numFmtId="4" fontId="0" fillId="0" borderId="1" xfId="18" applyNumberFormat="1" applyFont="1" applyBorder="1">
      <alignment horizontal="right"/>
      <protection/>
    </xf>
    <xf numFmtId="49" fontId="4" fillId="0" borderId="1" xfId="0" applyFont="1" applyBorder="1" applyAlignment="1">
      <alignment horizontal="center"/>
    </xf>
    <xf numFmtId="4" fontId="17" fillId="0" borderId="1" xfId="18" applyNumberFormat="1" applyFont="1" applyBorder="1">
      <alignment horizontal="right"/>
      <protection/>
    </xf>
    <xf numFmtId="4" fontId="0" fillId="0" borderId="1" xfId="18" applyNumberFormat="1" applyFont="1" applyFill="1" applyBorder="1">
      <alignment horizontal="right"/>
      <protection/>
    </xf>
    <xf numFmtId="4" fontId="0" fillId="0" borderId="1" xfId="18" applyNumberFormat="1" applyFont="1" applyFill="1" applyBorder="1">
      <alignment/>
      <protection/>
    </xf>
    <xf numFmtId="4" fontId="0" fillId="0" borderId="1" xfId="18" applyNumberFormat="1" applyFont="1" applyFill="1" applyBorder="1">
      <alignment horizontal="right"/>
      <protection/>
    </xf>
    <xf numFmtId="4" fontId="0" fillId="0" borderId="1" xfId="18" applyNumberFormat="1" applyFont="1" applyFill="1" applyBorder="1">
      <alignment horizontal="right"/>
      <protection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" xfId="18" applyNumberFormat="1" applyFont="1" applyBorder="1" applyAlignment="1">
      <alignment horizontal="left" wrapText="1"/>
      <protection/>
    </xf>
    <xf numFmtId="0" fontId="4" fillId="0" borderId="1" xfId="18" applyNumberFormat="1" applyBorder="1" applyAlignment="1">
      <alignment horizontal="left" wrapText="1"/>
      <protection/>
    </xf>
    <xf numFmtId="49" fontId="4" fillId="0" borderId="5" xfId="0" applyFont="1" applyBorder="1" applyAlignment="1">
      <alignment horizontal="left" wrapText="1"/>
    </xf>
    <xf numFmtId="49" fontId="4" fillId="0" borderId="3" xfId="0" applyFont="1" applyBorder="1" applyAlignment="1">
      <alignment horizontal="left" wrapText="1"/>
    </xf>
    <xf numFmtId="49" fontId="4" fillId="0" borderId="4" xfId="0" applyFont="1" applyBorder="1" applyAlignment="1">
      <alignment horizontal="left" wrapText="1"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49" fontId="4" fillId="0" borderId="3" xfId="18" applyFont="1" applyBorder="1" applyAlignment="1">
      <alignment horizontal="left"/>
      <protection/>
    </xf>
    <xf numFmtId="49" fontId="4" fillId="0" borderId="4" xfId="18" applyBorder="1" applyAlignment="1">
      <alignment horizontal="left"/>
      <protection/>
    </xf>
    <xf numFmtId="49" fontId="4" fillId="0" borderId="5" xfId="18" applyBorder="1" applyAlignment="1">
      <alignment horizontal="left"/>
      <protection/>
    </xf>
    <xf numFmtId="0" fontId="4" fillId="0" borderId="3" xfId="18" applyNumberFormat="1" applyFont="1" applyBorder="1" applyAlignment="1">
      <alignment horizontal="left" wrapText="1"/>
      <protection/>
    </xf>
    <xf numFmtId="0" fontId="4" fillId="0" borderId="4" xfId="18" applyNumberFormat="1" applyBorder="1" applyAlignment="1">
      <alignment horizontal="left" wrapText="1"/>
      <protection/>
    </xf>
    <xf numFmtId="0" fontId="4" fillId="0" borderId="5" xfId="18" applyNumberFormat="1" applyBorder="1" applyAlignment="1">
      <alignment horizontal="left" wrapText="1"/>
      <protection/>
    </xf>
    <xf numFmtId="49" fontId="4" fillId="0" borderId="3" xfId="18" applyFont="1" applyBorder="1" applyAlignment="1">
      <alignment horizontal="left"/>
      <protection/>
    </xf>
    <xf numFmtId="49" fontId="4" fillId="0" borderId="4" xfId="18" applyBorder="1" applyAlignment="1">
      <alignment horizontal="left"/>
      <protection/>
    </xf>
    <xf numFmtId="49" fontId="4" fillId="0" borderId="5" xfId="18" applyBorder="1" applyAlignment="1">
      <alignment horizontal="left"/>
      <protection/>
    </xf>
    <xf numFmtId="49" fontId="4" fillId="0" borderId="3" xfId="18" applyFont="1" applyBorder="1" applyAlignment="1">
      <alignment horizontal="left" wrapText="1"/>
      <protection/>
    </xf>
    <xf numFmtId="49" fontId="4" fillId="0" borderId="4" xfId="18" applyBorder="1" applyAlignment="1">
      <alignment horizontal="left" wrapText="1"/>
      <protection/>
    </xf>
    <xf numFmtId="49" fontId="4" fillId="0" borderId="5" xfId="18" applyBorder="1" applyAlignment="1">
      <alignment horizontal="left" wrapText="1"/>
      <protection/>
    </xf>
    <xf numFmtId="49" fontId="4" fillId="0" borderId="3" xfId="18" applyFont="1" applyBorder="1" applyAlignment="1">
      <alignment horizontal="left" wrapText="1"/>
      <protection/>
    </xf>
    <xf numFmtId="49" fontId="4" fillId="0" borderId="4" xfId="18" applyFont="1" applyBorder="1" applyAlignment="1">
      <alignment horizontal="left" wrapText="1"/>
      <protection/>
    </xf>
    <xf numFmtId="49" fontId="4" fillId="0" borderId="5" xfId="18" applyFont="1" applyBorder="1" applyAlignment="1">
      <alignment horizontal="left" wrapText="1"/>
      <protection/>
    </xf>
    <xf numFmtId="49" fontId="4" fillId="0" borderId="3" xfId="18" applyFont="1" applyBorder="1" applyAlignment="1">
      <alignment horizontal="left" wrapText="1"/>
      <protection/>
    </xf>
    <xf numFmtId="49" fontId="4" fillId="0" borderId="4" xfId="18" applyFont="1" applyBorder="1" applyAlignment="1">
      <alignment horizontal="left" wrapText="1"/>
      <protection/>
    </xf>
    <xf numFmtId="49" fontId="4" fillId="0" borderId="5" xfId="18" applyFont="1" applyBorder="1" applyAlignment="1">
      <alignment horizontal="left" wrapText="1"/>
      <protection/>
    </xf>
    <xf numFmtId="49" fontId="4" fillId="0" borderId="3" xfId="0" applyFont="1" applyBorder="1" applyAlignment="1">
      <alignment horizontal="left"/>
    </xf>
    <xf numFmtId="49" fontId="4" fillId="0" borderId="4" xfId="0" applyFont="1" applyBorder="1" applyAlignment="1">
      <alignment horizontal="left"/>
    </xf>
    <xf numFmtId="49" fontId="4" fillId="0" borderId="5" xfId="0" applyFont="1" applyBorder="1" applyAlignment="1">
      <alignment horizontal="left"/>
    </xf>
    <xf numFmtId="49" fontId="4" fillId="0" borderId="1" xfId="18" applyFont="1" applyBorder="1">
      <alignment horizontal="left"/>
      <protection/>
    </xf>
    <xf numFmtId="49" fontId="4" fillId="0" borderId="1" xfId="18" applyBorder="1">
      <alignment horizontal="left"/>
      <protection/>
    </xf>
    <xf numFmtId="49" fontId="4" fillId="0" borderId="1" xfId="0" applyBorder="1" applyAlignment="1">
      <alignment horizontal="left"/>
    </xf>
    <xf numFmtId="49" fontId="4" fillId="0" borderId="1" xfId="0" applyFont="1" applyBorder="1" applyAlignment="1">
      <alignment horizontal="left" wrapText="1"/>
    </xf>
    <xf numFmtId="49" fontId="4" fillId="0" borderId="3" xfId="18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49" fontId="4" fillId="0" borderId="4" xfId="18" applyFont="1" applyBorder="1" applyAlignment="1">
      <alignment horizontal="left" wrapText="1"/>
      <protection/>
    </xf>
    <xf numFmtId="49" fontId="4" fillId="0" borderId="5" xfId="18" applyFont="1" applyBorder="1" applyAlignment="1">
      <alignment horizontal="left" wrapText="1"/>
      <protection/>
    </xf>
    <xf numFmtId="49" fontId="4" fillId="0" borderId="4" xfId="18" applyFont="1" applyBorder="1" applyAlignment="1">
      <alignment horizontal="left" wrapText="1"/>
      <protection/>
    </xf>
    <xf numFmtId="49" fontId="4" fillId="0" borderId="5" xfId="18" applyFont="1" applyBorder="1" applyAlignment="1">
      <alignment horizontal="left" wrapText="1"/>
      <protection/>
    </xf>
    <xf numFmtId="49" fontId="11" fillId="0" borderId="1" xfId="18" applyFont="1" applyBorder="1">
      <alignment horizontal="left"/>
      <protection/>
    </xf>
    <xf numFmtId="49" fontId="4" fillId="0" borderId="1" xfId="18" applyFont="1" applyBorder="1">
      <alignment horizontal="left"/>
      <protection/>
    </xf>
    <xf numFmtId="49" fontId="4" fillId="0" borderId="1" xfId="18" applyFont="1" applyBorder="1" applyAlignment="1">
      <alignment horizontal="left"/>
      <protection/>
    </xf>
    <xf numFmtId="49" fontId="4" fillId="0" borderId="1" xfId="18" applyFont="1" applyBorder="1" applyAlignment="1">
      <alignment horizontal="left" wrapText="1"/>
      <protection/>
    </xf>
    <xf numFmtId="49" fontId="4" fillId="0" borderId="1" xfId="0" applyFont="1" applyBorder="1" applyAlignment="1">
      <alignment horizontal="left"/>
    </xf>
    <xf numFmtId="49" fontId="11" fillId="0" borderId="1" xfId="18" applyFont="1" applyBorder="1">
      <alignment horizontal="left" wrapText="1"/>
      <protection/>
    </xf>
    <xf numFmtId="49" fontId="11" fillId="0" borderId="3" xfId="18" applyFont="1" applyBorder="1" applyAlignment="1">
      <alignment horizontal="left" wrapText="1"/>
      <protection/>
    </xf>
    <xf numFmtId="49" fontId="11" fillId="0" borderId="5" xfId="18" applyFont="1" applyBorder="1" applyAlignment="1">
      <alignment horizontal="left" wrapText="1"/>
      <protection/>
    </xf>
    <xf numFmtId="49" fontId="4" fillId="0" borderId="1" xfId="18" applyFont="1" applyBorder="1" applyAlignment="1">
      <alignment horizontal="left" wrapText="1"/>
      <protection/>
    </xf>
    <xf numFmtId="0" fontId="8" fillId="0" borderId="5" xfId="0" applyNumberFormat="1" applyFont="1" applyBorder="1" applyAlignment="1" applyProtection="1">
      <alignment horizontal="center" vertical="center" wrapText="1"/>
      <protection/>
    </xf>
    <xf numFmtId="0" fontId="8" fillId="0" borderId="6" xfId="0" applyNumberFormat="1" applyFont="1" applyBorder="1" applyAlignment="1" applyProtection="1">
      <alignment horizontal="center" vertical="center" wrapText="1"/>
      <protection/>
    </xf>
    <xf numFmtId="0" fontId="8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7" xfId="0" applyNumberFormat="1" applyFont="1" applyBorder="1" applyAlignment="1" applyProtection="1">
      <alignment horizontal="center" vertical="center" wrapText="1"/>
      <protection/>
    </xf>
    <xf numFmtId="0" fontId="8" fillId="0" borderId="1" xfId="0" applyNumberFormat="1" applyFont="1" applyBorder="1" applyAlignment="1" applyProtection="1">
      <alignment horizontal="center" vertical="center"/>
      <protection/>
    </xf>
    <xf numFmtId="0" fontId="4" fillId="0" borderId="3" xfId="18" applyNumberFormat="1" applyFont="1" applyBorder="1" applyAlignment="1">
      <alignment horizontal="left" wrapText="1"/>
      <protection/>
    </xf>
    <xf numFmtId="0" fontId="4" fillId="0" borderId="4" xfId="18" applyNumberFormat="1" applyFont="1" applyBorder="1" applyAlignment="1">
      <alignment horizontal="left" wrapText="1"/>
      <protection/>
    </xf>
    <xf numFmtId="0" fontId="4" fillId="0" borderId="5" xfId="18" applyNumberFormat="1" applyFont="1" applyBorder="1" applyAlignment="1">
      <alignment horizontal="left" wrapText="1"/>
      <protection/>
    </xf>
    <xf numFmtId="49" fontId="4" fillId="0" borderId="1" xfId="18" applyBorder="1">
      <alignment horizontal="left"/>
      <protection/>
    </xf>
    <xf numFmtId="49" fontId="4" fillId="0" borderId="1" xfId="18" applyFont="1" applyBorder="1" applyAlignment="1">
      <alignment horizontal="left"/>
      <protection/>
    </xf>
    <xf numFmtId="49" fontId="11" fillId="0" borderId="1" xfId="18" applyFont="1" applyBorder="1">
      <alignment horizontal="left" wrapText="1"/>
      <protection/>
    </xf>
    <xf numFmtId="49" fontId="11" fillId="0" borderId="1" xfId="18" applyBorder="1">
      <alignment horizontal="left" wrapText="1"/>
      <protection/>
    </xf>
    <xf numFmtId="49" fontId="4" fillId="0" borderId="1" xfId="18" applyBorder="1" applyAlignment="1">
      <alignment horizontal="left"/>
      <protection/>
    </xf>
    <xf numFmtId="49" fontId="4" fillId="0" borderId="1" xfId="18" applyFont="1" applyBorder="1">
      <alignment horizontal="left" wrapText="1"/>
      <protection/>
    </xf>
    <xf numFmtId="49" fontId="4" fillId="0" borderId="1" xfId="18" applyBorder="1">
      <alignment horizontal="left" wrapText="1"/>
      <protection/>
    </xf>
    <xf numFmtId="49" fontId="8" fillId="0" borderId="1" xfId="18" applyBorder="1">
      <alignment horizontal="left"/>
      <protection/>
    </xf>
    <xf numFmtId="0" fontId="4" fillId="0" borderId="1" xfId="18" applyNumberFormat="1" applyBorder="1" applyAlignment="1">
      <alignment horizontal="left" wrapText="1"/>
      <protection/>
    </xf>
    <xf numFmtId="49" fontId="8" fillId="0" borderId="1" xfId="18" applyFont="1" applyBorder="1" applyAlignment="1">
      <alignment horizontal="left" wrapText="1"/>
      <protection/>
    </xf>
    <xf numFmtId="49" fontId="8" fillId="0" borderId="1" xfId="18" applyBorder="1" applyAlignment="1">
      <alignment horizontal="left" wrapText="1"/>
      <protection/>
    </xf>
    <xf numFmtId="49" fontId="8" fillId="0" borderId="1" xfId="18" applyBorder="1">
      <alignment horizontal="left" wrapText="1"/>
      <protection/>
    </xf>
    <xf numFmtId="49" fontId="4" fillId="0" borderId="1" xfId="18" applyFont="1" applyBorder="1">
      <alignment horizontal="left"/>
      <protection/>
    </xf>
    <xf numFmtId="49" fontId="11" fillId="0" borderId="1" xfId="18" applyBorder="1">
      <alignment horizontal="left"/>
      <protection/>
    </xf>
    <xf numFmtId="49" fontId="4" fillId="0" borderId="4" xfId="18" applyBorder="1" applyAlignment="1">
      <alignment horizontal="left" wrapText="1"/>
      <protection/>
    </xf>
    <xf numFmtId="49" fontId="4" fillId="0" borderId="5" xfId="18" applyBorder="1" applyAlignment="1">
      <alignment horizontal="left" wrapText="1"/>
      <protection/>
    </xf>
    <xf numFmtId="49" fontId="7" fillId="0" borderId="1" xfId="18" applyFont="1" applyBorder="1">
      <alignment horizontal="left" wrapText="1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1" xfId="0" applyFont="1" applyBorder="1" applyAlignment="1">
      <alignment horizontal="left"/>
    </xf>
    <xf numFmtId="49" fontId="4" fillId="0" borderId="1" xfId="0" applyBorder="1" applyAlignment="1">
      <alignment horizontal="left"/>
    </xf>
    <xf numFmtId="49" fontId="19" fillId="0" borderId="1" xfId="18" applyFont="1" applyBorder="1" applyAlignment="1">
      <alignment horizontal="left"/>
      <protection/>
    </xf>
    <xf numFmtId="49" fontId="11" fillId="0" borderId="1" xfId="18" applyFont="1" applyBorder="1" applyAlignment="1">
      <alignment horizontal="left"/>
      <protection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49" fontId="4" fillId="0" borderId="1" xfId="18" applyBorder="1" applyAlignment="1">
      <alignment horizontal="left" wrapText="1"/>
      <protection/>
    </xf>
    <xf numFmtId="49" fontId="4" fillId="0" borderId="1" xfId="18" applyBorder="1">
      <alignment horizontal="left" wrapText="1"/>
      <protection/>
    </xf>
    <xf numFmtId="49" fontId="4" fillId="0" borderId="1" xfId="18" applyBorder="1" applyAlignment="1">
      <alignment horizontal="left" wrapText="1"/>
      <protection/>
    </xf>
    <xf numFmtId="49" fontId="4" fillId="0" borderId="1" xfId="18" applyBorder="1">
      <alignment/>
      <protection/>
    </xf>
    <xf numFmtId="49" fontId="4" fillId="0" borderId="1" xfId="18" applyFont="1" applyBorder="1" applyAlignment="1">
      <alignment horizontal="left" wrapText="1"/>
      <protection/>
    </xf>
    <xf numFmtId="49" fontId="4" fillId="0" borderId="1" xfId="18" applyBorder="1">
      <alignment wrapText="1"/>
      <protection/>
    </xf>
    <xf numFmtId="49" fontId="4" fillId="0" borderId="1" xfId="18" applyFont="1" applyBorder="1">
      <alignment wrapText="1"/>
      <protection/>
    </xf>
    <xf numFmtId="49" fontId="11" fillId="0" borderId="1" xfId="0" applyFont="1" applyBorder="1" applyAlignment="1">
      <alignment horizontal="left" wrapText="1"/>
    </xf>
    <xf numFmtId="49" fontId="4" fillId="0" borderId="3" xfId="0" applyFont="1" applyBorder="1" applyAlignment="1">
      <alignment horizontal="left" wrapText="1"/>
    </xf>
    <xf numFmtId="49" fontId="4" fillId="0" borderId="4" xfId="0" applyFont="1" applyBorder="1" applyAlignment="1">
      <alignment horizontal="left" wrapText="1"/>
    </xf>
    <xf numFmtId="49" fontId="4" fillId="0" borderId="5" xfId="0" applyFont="1" applyBorder="1" applyAlignment="1">
      <alignment horizontal="left" wrapText="1"/>
    </xf>
    <xf numFmtId="49" fontId="4" fillId="0" borderId="3" xfId="18" applyFont="1" applyBorder="1" applyAlignment="1">
      <alignment horizontal="left" wrapText="1"/>
      <protection/>
    </xf>
    <xf numFmtId="49" fontId="4" fillId="0" borderId="4" xfId="18" applyFont="1" applyBorder="1" applyAlignment="1">
      <alignment horizontal="left" wrapText="1"/>
      <protection/>
    </xf>
    <xf numFmtId="49" fontId="4" fillId="0" borderId="5" xfId="18" applyFont="1" applyBorder="1" applyAlignment="1">
      <alignment horizontal="left" wrapText="1"/>
      <protection/>
    </xf>
    <xf numFmtId="49" fontId="4" fillId="0" borderId="1" xfId="18" applyFont="1" applyBorder="1" applyAlignment="1">
      <alignment horizontal="left"/>
      <protection/>
    </xf>
    <xf numFmtId="0" fontId="4" fillId="0" borderId="1" xfId="18" applyNumberFormat="1" applyFont="1" applyBorder="1" applyAlignment="1">
      <alignment horizontal="left" wrapText="1"/>
      <protection/>
    </xf>
    <xf numFmtId="0" fontId="4" fillId="0" borderId="1" xfId="18" applyBorder="1">
      <alignment horizontal="left"/>
      <protection/>
    </xf>
    <xf numFmtId="49" fontId="4" fillId="0" borderId="1" xfId="18" applyBorder="1" applyAlignment="1">
      <alignment horizontal="left"/>
      <protection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4" fillId="0" borderId="4" xfId="0" applyBorder="1" applyAlignment="1">
      <alignment horizontal="left"/>
    </xf>
    <xf numFmtId="49" fontId="4" fillId="0" borderId="5" xfId="0" applyBorder="1" applyAlignment="1">
      <alignment horizontal="left"/>
    </xf>
    <xf numFmtId="49" fontId="4" fillId="0" borderId="1" xfId="0" applyFont="1" applyBorder="1" applyAlignment="1">
      <alignment horizontal="left" wrapText="1"/>
    </xf>
    <xf numFmtId="49" fontId="4" fillId="0" borderId="3" xfId="18" applyFont="1" applyBorder="1" applyAlignment="1">
      <alignment horizontal="left"/>
      <protection/>
    </xf>
    <xf numFmtId="49" fontId="4" fillId="0" borderId="4" xfId="18" applyFont="1" applyBorder="1" applyAlignment="1">
      <alignment horizontal="left"/>
      <protection/>
    </xf>
    <xf numFmtId="49" fontId="4" fillId="0" borderId="5" xfId="18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st\Pulpit\Bud&#380;et%202007\Wydatki%20bud&#380;etow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ład wykonawczy"/>
      <sheetName val="U wyk oświata"/>
      <sheetName val="Wydatki ogółem"/>
      <sheetName val="Arkusz2"/>
      <sheetName val="Arkusz3"/>
    </sheetNames>
    <sheetDataSet>
      <sheetData sheetId="3">
        <row r="9">
          <cell r="E9">
            <v>7054</v>
          </cell>
        </row>
        <row r="10">
          <cell r="E10">
            <v>2361632</v>
          </cell>
        </row>
        <row r="11">
          <cell r="E11">
            <v>190360</v>
          </cell>
        </row>
        <row r="12">
          <cell r="E12">
            <v>414747</v>
          </cell>
        </row>
        <row r="13">
          <cell r="E13">
            <v>59009</v>
          </cell>
        </row>
        <row r="14">
          <cell r="E14">
            <v>1200</v>
          </cell>
        </row>
        <row r="15">
          <cell r="E15">
            <v>2600</v>
          </cell>
        </row>
        <row r="16">
          <cell r="E16">
            <v>41598</v>
          </cell>
        </row>
        <row r="18">
          <cell r="E18">
            <v>598</v>
          </cell>
        </row>
        <row r="19">
          <cell r="E19">
            <v>6167</v>
          </cell>
        </row>
        <row r="20">
          <cell r="E20">
            <v>209982</v>
          </cell>
        </row>
        <row r="21">
          <cell r="E21">
            <v>19674</v>
          </cell>
        </row>
        <row r="22">
          <cell r="E22">
            <v>4000</v>
          </cell>
        </row>
        <row r="23">
          <cell r="E23">
            <v>27026</v>
          </cell>
        </row>
        <row r="24">
          <cell r="E24">
            <v>4643</v>
          </cell>
        </row>
        <row r="25">
          <cell r="E25">
            <v>2289</v>
          </cell>
        </row>
        <row r="26">
          <cell r="E26">
            <v>5284</v>
          </cell>
        </row>
        <row r="27">
          <cell r="E27">
            <v>2826</v>
          </cell>
        </row>
        <row r="28">
          <cell r="E28">
            <v>7895</v>
          </cell>
        </row>
        <row r="29">
          <cell r="E29">
            <v>149517</v>
          </cell>
        </row>
        <row r="33">
          <cell r="E33">
            <v>2309</v>
          </cell>
        </row>
        <row r="34">
          <cell r="E34">
            <v>3613</v>
          </cell>
        </row>
        <row r="35">
          <cell r="E35">
            <v>4131000</v>
          </cell>
        </row>
        <row r="127">
          <cell r="E127">
            <v>11892</v>
          </cell>
        </row>
        <row r="128">
          <cell r="E128">
            <v>5109406</v>
          </cell>
        </row>
        <row r="129">
          <cell r="E129">
            <v>401845</v>
          </cell>
        </row>
        <row r="130">
          <cell r="E130">
            <v>837178</v>
          </cell>
        </row>
        <row r="131">
          <cell r="E131">
            <v>117687</v>
          </cell>
        </row>
        <row r="133">
          <cell r="E133">
            <v>7000</v>
          </cell>
        </row>
        <row r="134">
          <cell r="E134">
            <v>77721</v>
          </cell>
        </row>
        <row r="136">
          <cell r="E136">
            <v>300</v>
          </cell>
        </row>
        <row r="137">
          <cell r="E137">
            <v>14064</v>
          </cell>
        </row>
        <row r="138">
          <cell r="E138">
            <v>379577</v>
          </cell>
        </row>
        <row r="139">
          <cell r="E139">
            <v>19651</v>
          </cell>
        </row>
        <row r="140">
          <cell r="E140">
            <v>12576</v>
          </cell>
        </row>
        <row r="141">
          <cell r="E141">
            <v>44262</v>
          </cell>
        </row>
        <row r="142">
          <cell r="E142">
            <v>7723</v>
          </cell>
        </row>
        <row r="143">
          <cell r="E143">
            <v>11860</v>
          </cell>
        </row>
        <row r="144">
          <cell r="E144">
            <v>14199</v>
          </cell>
        </row>
        <row r="145">
          <cell r="E145">
            <v>7820</v>
          </cell>
        </row>
        <row r="146">
          <cell r="E146">
            <v>15714</v>
          </cell>
        </row>
        <row r="147">
          <cell r="E147">
            <v>339549</v>
          </cell>
        </row>
        <row r="150">
          <cell r="E150">
            <v>2069</v>
          </cell>
        </row>
        <row r="151">
          <cell r="E151">
            <v>6775</v>
          </cell>
        </row>
        <row r="152">
          <cell r="E152">
            <v>4434</v>
          </cell>
        </row>
        <row r="153">
          <cell r="E153">
            <v>343830</v>
          </cell>
        </row>
        <row r="154">
          <cell r="E154">
            <v>5000</v>
          </cell>
        </row>
        <row r="279">
          <cell r="E279">
            <v>347140</v>
          </cell>
        </row>
        <row r="280">
          <cell r="E280">
            <v>17900</v>
          </cell>
        </row>
        <row r="281">
          <cell r="E281">
            <v>64550</v>
          </cell>
        </row>
        <row r="282">
          <cell r="E282">
            <v>9100</v>
          </cell>
        </row>
        <row r="284">
          <cell r="E284">
            <v>10500</v>
          </cell>
        </row>
        <row r="285">
          <cell r="E285">
            <v>33000</v>
          </cell>
        </row>
        <row r="286">
          <cell r="E286">
            <v>28000</v>
          </cell>
        </row>
        <row r="288">
          <cell r="E288">
            <v>26000</v>
          </cell>
        </row>
        <row r="289">
          <cell r="E289">
            <v>4000</v>
          </cell>
        </row>
        <row r="291">
          <cell r="E291">
            <v>21900</v>
          </cell>
        </row>
        <row r="294">
          <cell r="E294">
            <v>5000</v>
          </cell>
        </row>
        <row r="295">
          <cell r="E295">
            <v>2000</v>
          </cell>
        </row>
        <row r="296">
          <cell r="E296">
            <v>8440</v>
          </cell>
        </row>
        <row r="297">
          <cell r="E297">
            <v>11470</v>
          </cell>
        </row>
        <row r="300">
          <cell r="E300">
            <v>5500</v>
          </cell>
        </row>
        <row r="301">
          <cell r="E301">
            <v>5500</v>
          </cell>
        </row>
      </sheetData>
      <sheetData sheetId="4">
        <row r="3">
          <cell r="E3">
            <v>11681</v>
          </cell>
        </row>
        <row r="16">
          <cell r="E16">
            <v>151902</v>
          </cell>
        </row>
        <row r="74">
          <cell r="E74">
            <v>3915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9"/>
  <sheetViews>
    <sheetView tabSelected="1" workbookViewId="0" topLeftCell="A2">
      <selection activeCell="A2" sqref="A2:H638"/>
    </sheetView>
  </sheetViews>
  <sheetFormatPr defaultColWidth="9.00390625" defaultRowHeight="12.75"/>
  <cols>
    <col min="1" max="1" width="36.875" style="0" customWidth="1"/>
    <col min="2" max="2" width="18.00390625" style="0" customWidth="1"/>
    <col min="3" max="3" width="10.625" style="0" customWidth="1"/>
    <col min="5" max="5" width="16.375" style="0" customWidth="1"/>
    <col min="6" max="6" width="16.125" style="0" customWidth="1"/>
    <col min="7" max="7" width="16.00390625" style="0" customWidth="1"/>
    <col min="8" max="8" width="10.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8">
      <c r="A2" s="137">
        <v>0</v>
      </c>
      <c r="B2" s="138"/>
      <c r="C2" s="139"/>
      <c r="D2" s="1"/>
      <c r="E2" s="1"/>
      <c r="F2" s="1"/>
    </row>
    <row r="3" spans="1:6" ht="18">
      <c r="A3" s="2"/>
      <c r="B3" s="1"/>
      <c r="C3" s="1"/>
      <c r="D3" s="1"/>
      <c r="E3" s="1"/>
      <c r="F3" s="1"/>
    </row>
    <row r="4" spans="1:6" ht="18">
      <c r="A4" s="2"/>
      <c r="B4" s="1"/>
      <c r="C4" s="1"/>
      <c r="D4" s="1"/>
      <c r="E4" s="1"/>
      <c r="F4" s="1"/>
    </row>
    <row r="5" spans="1:8" ht="32.25" customHeight="1">
      <c r="A5" s="185" t="s">
        <v>0</v>
      </c>
      <c r="B5" s="185" t="s">
        <v>1</v>
      </c>
      <c r="C5" s="185"/>
      <c r="D5" s="185"/>
      <c r="E5" s="183" t="s">
        <v>2</v>
      </c>
      <c r="F5" s="183" t="s">
        <v>3</v>
      </c>
      <c r="G5" s="181" t="s">
        <v>4</v>
      </c>
      <c r="H5" s="183" t="s">
        <v>5</v>
      </c>
    </row>
    <row r="6" spans="1:8" ht="30.75" customHeight="1">
      <c r="A6" s="185"/>
      <c r="B6" s="111" t="s">
        <v>6</v>
      </c>
      <c r="C6" s="111" t="s">
        <v>7</v>
      </c>
      <c r="D6" s="112" t="s">
        <v>8</v>
      </c>
      <c r="E6" s="183"/>
      <c r="F6" s="184"/>
      <c r="G6" s="182"/>
      <c r="H6" s="184"/>
    </row>
    <row r="7" spans="1:8" ht="15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</row>
    <row r="8" spans="1:8" ht="26.25" customHeight="1">
      <c r="A8" s="5" t="s">
        <v>9</v>
      </c>
      <c r="B8" s="6" t="s">
        <v>10</v>
      </c>
      <c r="C8" s="7"/>
      <c r="D8" s="8"/>
      <c r="E8" s="80">
        <f>SUM(E9)</f>
        <v>40000</v>
      </c>
      <c r="F8" s="80">
        <f>F9</f>
        <v>40000</v>
      </c>
      <c r="G8" s="88">
        <f>G9</f>
        <v>39235</v>
      </c>
      <c r="H8" s="88">
        <f>G8/F8*100</f>
        <v>98.0875</v>
      </c>
    </row>
    <row r="9" spans="1:8" ht="27" customHeight="1">
      <c r="A9" s="177" t="s">
        <v>11</v>
      </c>
      <c r="B9" s="177"/>
      <c r="C9" s="42" t="s">
        <v>12</v>
      </c>
      <c r="D9" s="96"/>
      <c r="E9" s="26">
        <f>SUM(E10)</f>
        <v>40000</v>
      </c>
      <c r="F9" s="26">
        <f>F10</f>
        <v>40000</v>
      </c>
      <c r="G9" s="26">
        <f>G10</f>
        <v>39235</v>
      </c>
      <c r="H9" s="82">
        <f>G9/F9*100</f>
        <v>98.0875</v>
      </c>
    </row>
    <row r="10" spans="1:8" ht="18.75" customHeight="1">
      <c r="A10" s="162" t="s">
        <v>13</v>
      </c>
      <c r="B10" s="162"/>
      <c r="C10" s="162"/>
      <c r="D10" s="8" t="s">
        <v>14</v>
      </c>
      <c r="E10" s="17">
        <v>40000</v>
      </c>
      <c r="F10" s="13">
        <v>40000</v>
      </c>
      <c r="G10" s="9">
        <v>39235</v>
      </c>
      <c r="H10" s="9">
        <f aca="true" t="shared" si="0" ref="H10:H72">G10/F10*100</f>
        <v>98.0875</v>
      </c>
    </row>
    <row r="11" spans="1:8" ht="16.5" customHeight="1">
      <c r="A11" s="5" t="s">
        <v>15</v>
      </c>
      <c r="B11" s="6" t="s">
        <v>16</v>
      </c>
      <c r="C11" s="7"/>
      <c r="D11" s="8"/>
      <c r="E11" s="80">
        <f>E12+E14</f>
        <v>355943.5</v>
      </c>
      <c r="F11" s="80">
        <f>F12+F14</f>
        <v>391142.42000000004</v>
      </c>
      <c r="G11" s="88">
        <f>G12+G14</f>
        <v>391142.17000000004</v>
      </c>
      <c r="H11" s="88">
        <f t="shared" si="0"/>
        <v>99.99993608466194</v>
      </c>
    </row>
    <row r="12" spans="1:8" ht="17.25" customHeight="1">
      <c r="A12" s="172" t="s">
        <v>17</v>
      </c>
      <c r="B12" s="172"/>
      <c r="C12" s="42" t="s">
        <v>18</v>
      </c>
      <c r="D12" s="96"/>
      <c r="E12" s="26">
        <f>SUM(E13)</f>
        <v>265943.5</v>
      </c>
      <c r="F12" s="26">
        <f>SUM(F13)</f>
        <v>268602.14</v>
      </c>
      <c r="G12" s="98">
        <f>G13</f>
        <v>268602.14</v>
      </c>
      <c r="H12" s="82">
        <f t="shared" si="0"/>
        <v>100</v>
      </c>
    </row>
    <row r="13" spans="1:8" ht="16.5" customHeight="1">
      <c r="A13" s="189" t="s">
        <v>19</v>
      </c>
      <c r="B13" s="189"/>
      <c r="C13" s="189"/>
      <c r="D13" s="16" t="s">
        <v>20</v>
      </c>
      <c r="E13" s="17">
        <v>265943.5</v>
      </c>
      <c r="F13" s="57">
        <v>268602.14</v>
      </c>
      <c r="G13" s="9">
        <v>268602.14</v>
      </c>
      <c r="H13" s="9">
        <f t="shared" si="0"/>
        <v>100</v>
      </c>
    </row>
    <row r="14" spans="1:8" ht="19.5" customHeight="1">
      <c r="A14" s="172" t="s">
        <v>21</v>
      </c>
      <c r="B14" s="172"/>
      <c r="C14" s="42" t="s">
        <v>22</v>
      </c>
      <c r="D14" s="96"/>
      <c r="E14" s="26">
        <f>SUM(E16:E16)</f>
        <v>90000</v>
      </c>
      <c r="F14" s="26">
        <f>SUM(F15:F16)</f>
        <v>122540.28</v>
      </c>
      <c r="G14" s="82">
        <f>G15+G16</f>
        <v>122540.03</v>
      </c>
      <c r="H14" s="82">
        <f t="shared" si="0"/>
        <v>99.99979598545066</v>
      </c>
    </row>
    <row r="15" spans="1:8" ht="17.25" customHeight="1">
      <c r="A15" s="239" t="s">
        <v>39</v>
      </c>
      <c r="B15" s="240"/>
      <c r="C15" s="241"/>
      <c r="D15" s="34" t="s">
        <v>40</v>
      </c>
      <c r="E15" s="120"/>
      <c r="F15" s="17">
        <v>300</v>
      </c>
      <c r="G15" s="79">
        <v>299.75</v>
      </c>
      <c r="H15" s="79">
        <f>G15/F15*100</f>
        <v>99.91666666666667</v>
      </c>
    </row>
    <row r="16" spans="1:8" ht="16.5" customHeight="1">
      <c r="A16" s="162" t="s">
        <v>13</v>
      </c>
      <c r="B16" s="162"/>
      <c r="C16" s="162"/>
      <c r="D16" s="8" t="s">
        <v>14</v>
      </c>
      <c r="E16" s="17">
        <v>90000</v>
      </c>
      <c r="F16" s="18">
        <v>122240.28</v>
      </c>
      <c r="G16" s="9">
        <v>122240.28</v>
      </c>
      <c r="H16" s="9">
        <f t="shared" si="0"/>
        <v>100</v>
      </c>
    </row>
    <row r="17" spans="1:8" ht="21.75" customHeight="1">
      <c r="A17" s="19" t="s">
        <v>23</v>
      </c>
      <c r="B17" s="6" t="s">
        <v>24</v>
      </c>
      <c r="C17" s="8"/>
      <c r="D17" s="20"/>
      <c r="E17" s="80">
        <f>SUM(E18)</f>
        <v>3387936</v>
      </c>
      <c r="F17" s="80">
        <f>F18</f>
        <v>10651738</v>
      </c>
      <c r="G17" s="88">
        <f>G18</f>
        <v>8027441.09</v>
      </c>
      <c r="H17" s="88">
        <f t="shared" si="0"/>
        <v>75.36273507666073</v>
      </c>
    </row>
    <row r="18" spans="1:8" ht="21" customHeight="1">
      <c r="A18" s="172" t="s">
        <v>25</v>
      </c>
      <c r="B18" s="172"/>
      <c r="C18" s="42" t="s">
        <v>26</v>
      </c>
      <c r="D18" s="109"/>
      <c r="E18" s="26">
        <f>SUM(E19:E42)</f>
        <v>3387936</v>
      </c>
      <c r="F18" s="26">
        <f>SUM(F19:F42)</f>
        <v>10651738</v>
      </c>
      <c r="G18" s="26">
        <f>SUM(G19:G42)</f>
        <v>8027441.09</v>
      </c>
      <c r="H18" s="82">
        <f t="shared" si="0"/>
        <v>75.36273507666073</v>
      </c>
    </row>
    <row r="19" spans="1:8" ht="17.25" customHeight="1">
      <c r="A19" s="201" t="s">
        <v>27</v>
      </c>
      <c r="B19" s="201"/>
      <c r="C19" s="201"/>
      <c r="D19" s="34" t="s">
        <v>28</v>
      </c>
      <c r="E19" s="17">
        <v>16100</v>
      </c>
      <c r="F19" s="17">
        <v>8891.79</v>
      </c>
      <c r="G19" s="79">
        <v>8592.79</v>
      </c>
      <c r="H19" s="79">
        <f t="shared" si="0"/>
        <v>96.63734748571436</v>
      </c>
    </row>
    <row r="20" spans="1:8" ht="16.5" customHeight="1">
      <c r="A20" s="201" t="s">
        <v>29</v>
      </c>
      <c r="B20" s="201"/>
      <c r="C20" s="201"/>
      <c r="D20" s="34" t="s">
        <v>30</v>
      </c>
      <c r="E20" s="17">
        <v>460700</v>
      </c>
      <c r="F20" s="17">
        <v>460700</v>
      </c>
      <c r="G20" s="79">
        <v>428900</v>
      </c>
      <c r="H20" s="79">
        <f t="shared" si="0"/>
        <v>93.09746038636857</v>
      </c>
    </row>
    <row r="21" spans="1:8" ht="15.75" customHeight="1">
      <c r="A21" s="201" t="s">
        <v>31</v>
      </c>
      <c r="B21" s="201"/>
      <c r="C21" s="201"/>
      <c r="D21" s="34" t="s">
        <v>32</v>
      </c>
      <c r="E21" s="17">
        <v>32600</v>
      </c>
      <c r="F21" s="17">
        <v>32600</v>
      </c>
      <c r="G21" s="79">
        <v>32278.7</v>
      </c>
      <c r="H21" s="79">
        <f t="shared" si="0"/>
        <v>99.01441717791411</v>
      </c>
    </row>
    <row r="22" spans="1:8" ht="15" customHeight="1">
      <c r="A22" s="201" t="s">
        <v>33</v>
      </c>
      <c r="B22" s="201"/>
      <c r="C22" s="201"/>
      <c r="D22" s="34" t="s">
        <v>34</v>
      </c>
      <c r="E22" s="17">
        <v>82100</v>
      </c>
      <c r="F22" s="17">
        <v>75082.1</v>
      </c>
      <c r="G22" s="79">
        <v>75082.01</v>
      </c>
      <c r="H22" s="79">
        <f t="shared" si="0"/>
        <v>99.99988013121634</v>
      </c>
    </row>
    <row r="23" spans="1:8" ht="16.5" customHeight="1">
      <c r="A23" s="201" t="s">
        <v>35</v>
      </c>
      <c r="B23" s="201"/>
      <c r="C23" s="201"/>
      <c r="D23" s="34" t="s">
        <v>36</v>
      </c>
      <c r="E23" s="17">
        <v>11200</v>
      </c>
      <c r="F23" s="17">
        <v>11200</v>
      </c>
      <c r="G23" s="79">
        <v>10146.05</v>
      </c>
      <c r="H23" s="79">
        <f t="shared" si="0"/>
        <v>90.58973214285714</v>
      </c>
    </row>
    <row r="24" spans="1:8" ht="15.75" customHeight="1">
      <c r="A24" s="201" t="s">
        <v>37</v>
      </c>
      <c r="B24" s="201"/>
      <c r="C24" s="201"/>
      <c r="D24" s="34" t="s">
        <v>38</v>
      </c>
      <c r="E24" s="17">
        <v>70000</v>
      </c>
      <c r="F24" s="17">
        <v>30475</v>
      </c>
      <c r="G24" s="79">
        <v>16416.02</v>
      </c>
      <c r="H24" s="79">
        <f t="shared" si="0"/>
        <v>53.86716981132076</v>
      </c>
    </row>
    <row r="25" spans="1:8" ht="14.25" customHeight="1">
      <c r="A25" s="201" t="s">
        <v>39</v>
      </c>
      <c r="B25" s="201"/>
      <c r="C25" s="201"/>
      <c r="D25" s="34" t="s">
        <v>40</v>
      </c>
      <c r="E25" s="17">
        <v>257500</v>
      </c>
      <c r="F25" s="17">
        <v>197025</v>
      </c>
      <c r="G25" s="79">
        <v>196994.88</v>
      </c>
      <c r="H25" s="79">
        <f t="shared" si="0"/>
        <v>99.98471259992388</v>
      </c>
    </row>
    <row r="26" spans="1:8" ht="15" customHeight="1">
      <c r="A26" s="201" t="s">
        <v>41</v>
      </c>
      <c r="B26" s="201"/>
      <c r="C26" s="201"/>
      <c r="D26" s="34" t="s">
        <v>42</v>
      </c>
      <c r="E26" s="17">
        <v>32800</v>
      </c>
      <c r="F26" s="17">
        <v>33800</v>
      </c>
      <c r="G26" s="110">
        <v>31778.99</v>
      </c>
      <c r="H26" s="79">
        <f t="shared" si="0"/>
        <v>94.02068047337279</v>
      </c>
    </row>
    <row r="27" spans="1:8" ht="15.75" customHeight="1">
      <c r="A27" s="201" t="s">
        <v>43</v>
      </c>
      <c r="B27" s="201"/>
      <c r="C27" s="201"/>
      <c r="D27" s="34" t="s">
        <v>44</v>
      </c>
      <c r="E27" s="17">
        <v>425901</v>
      </c>
      <c r="F27" s="79">
        <v>140965</v>
      </c>
      <c r="G27" s="110">
        <v>139374.96</v>
      </c>
      <c r="H27" s="79">
        <f t="shared" si="0"/>
        <v>98.8720320646969</v>
      </c>
    </row>
    <row r="28" spans="1:8" ht="15.75" customHeight="1">
      <c r="A28" s="201" t="s">
        <v>13</v>
      </c>
      <c r="B28" s="201"/>
      <c r="C28" s="201"/>
      <c r="D28" s="34" t="s">
        <v>14</v>
      </c>
      <c r="E28" s="17">
        <v>443285</v>
      </c>
      <c r="F28" s="79">
        <v>729181.57</v>
      </c>
      <c r="G28" s="110">
        <v>725220.75</v>
      </c>
      <c r="H28" s="79">
        <f t="shared" si="0"/>
        <v>99.45681293069435</v>
      </c>
    </row>
    <row r="29" spans="1:8" ht="16.5" customHeight="1">
      <c r="A29" s="201" t="s">
        <v>149</v>
      </c>
      <c r="B29" s="201"/>
      <c r="C29" s="201"/>
      <c r="D29" s="34" t="s">
        <v>46</v>
      </c>
      <c r="E29" s="17">
        <v>1200</v>
      </c>
      <c r="F29" s="79">
        <v>1200</v>
      </c>
      <c r="G29" s="110">
        <v>913.45</v>
      </c>
      <c r="H29" s="79">
        <f t="shared" si="0"/>
        <v>76.12083333333334</v>
      </c>
    </row>
    <row r="30" spans="1:8" ht="18" customHeight="1">
      <c r="A30" s="230" t="s">
        <v>47</v>
      </c>
      <c r="B30" s="230"/>
      <c r="C30" s="230"/>
      <c r="D30" s="50" t="s">
        <v>48</v>
      </c>
      <c r="E30" s="17">
        <v>4300</v>
      </c>
      <c r="F30" s="79">
        <v>4300</v>
      </c>
      <c r="G30" s="110">
        <v>4299.08</v>
      </c>
      <c r="H30" s="79">
        <f t="shared" si="0"/>
        <v>99.97860465116278</v>
      </c>
    </row>
    <row r="31" spans="1:8" ht="17.25" customHeight="1">
      <c r="A31" s="230" t="s">
        <v>49</v>
      </c>
      <c r="B31" s="230"/>
      <c r="C31" s="230"/>
      <c r="D31" s="50" t="s">
        <v>50</v>
      </c>
      <c r="E31" s="17">
        <v>5200</v>
      </c>
      <c r="F31" s="79">
        <v>5200</v>
      </c>
      <c r="G31" s="110">
        <v>5126.96</v>
      </c>
      <c r="H31" s="79">
        <f t="shared" si="0"/>
        <v>98.59538461538462</v>
      </c>
    </row>
    <row r="32" spans="1:8" ht="17.25" customHeight="1">
      <c r="A32" s="201" t="s">
        <v>51</v>
      </c>
      <c r="B32" s="201"/>
      <c r="C32" s="201"/>
      <c r="D32" s="34" t="s">
        <v>52</v>
      </c>
      <c r="E32" s="17">
        <v>1000</v>
      </c>
      <c r="F32" s="79">
        <v>1000</v>
      </c>
      <c r="G32" s="79">
        <v>423.2</v>
      </c>
      <c r="H32" s="79">
        <f t="shared" si="0"/>
        <v>42.31999999999999</v>
      </c>
    </row>
    <row r="33" spans="1:8" ht="18" customHeight="1">
      <c r="A33" s="161" t="s">
        <v>53</v>
      </c>
      <c r="B33" s="162"/>
      <c r="C33" s="162"/>
      <c r="D33" s="8" t="s">
        <v>54</v>
      </c>
      <c r="E33" s="13">
        <v>17000</v>
      </c>
      <c r="F33" s="13">
        <v>17155</v>
      </c>
      <c r="G33" s="9">
        <v>13413.41</v>
      </c>
      <c r="H33" s="9">
        <f t="shared" si="0"/>
        <v>78.1895074322355</v>
      </c>
    </row>
    <row r="34" spans="1:8" ht="18" customHeight="1">
      <c r="A34" s="161" t="s">
        <v>55</v>
      </c>
      <c r="B34" s="162"/>
      <c r="C34" s="162"/>
      <c r="D34" s="8" t="s">
        <v>56</v>
      </c>
      <c r="E34" s="13">
        <v>11500</v>
      </c>
      <c r="F34" s="13">
        <v>9054.43</v>
      </c>
      <c r="G34" s="9">
        <v>8982.02</v>
      </c>
      <c r="H34" s="9">
        <f t="shared" si="0"/>
        <v>99.20028096743803</v>
      </c>
    </row>
    <row r="35" spans="1:8" ht="18.75" customHeight="1">
      <c r="A35" s="162" t="s">
        <v>57</v>
      </c>
      <c r="B35" s="162"/>
      <c r="C35" s="162"/>
      <c r="D35" s="8" t="s">
        <v>58</v>
      </c>
      <c r="E35" s="13">
        <v>4500</v>
      </c>
      <c r="F35" s="13">
        <v>4749</v>
      </c>
      <c r="G35" s="9">
        <v>4749</v>
      </c>
      <c r="H35" s="9">
        <f t="shared" si="0"/>
        <v>100</v>
      </c>
    </row>
    <row r="36" spans="1:8" ht="17.25" customHeight="1">
      <c r="A36" s="161" t="s">
        <v>296</v>
      </c>
      <c r="B36" s="162"/>
      <c r="C36" s="162"/>
      <c r="D36" s="21" t="s">
        <v>61</v>
      </c>
      <c r="E36" s="13">
        <v>2650</v>
      </c>
      <c r="F36" s="13">
        <v>1650</v>
      </c>
      <c r="G36" s="9">
        <v>47.47</v>
      </c>
      <c r="H36" s="9">
        <f t="shared" si="0"/>
        <v>2.876969696969697</v>
      </c>
    </row>
    <row r="37" spans="1:8" ht="16.5" customHeight="1">
      <c r="A37" s="219" t="s">
        <v>80</v>
      </c>
      <c r="B37" s="219"/>
      <c r="C37" s="219"/>
      <c r="D37" s="59">
        <v>4590</v>
      </c>
      <c r="E37" s="13"/>
      <c r="F37" s="13">
        <v>300</v>
      </c>
      <c r="G37" s="9">
        <v>300</v>
      </c>
      <c r="H37" s="9">
        <f t="shared" si="0"/>
        <v>100</v>
      </c>
    </row>
    <row r="38" spans="1:8" ht="18" customHeight="1">
      <c r="A38" s="180" t="s">
        <v>297</v>
      </c>
      <c r="B38" s="180"/>
      <c r="C38" s="180"/>
      <c r="D38" s="21" t="s">
        <v>63</v>
      </c>
      <c r="E38" s="13">
        <v>5800</v>
      </c>
      <c r="F38" s="13">
        <v>5800</v>
      </c>
      <c r="G38" s="9">
        <v>5315</v>
      </c>
      <c r="H38" s="9">
        <f t="shared" si="0"/>
        <v>91.63793103448276</v>
      </c>
    </row>
    <row r="39" spans="1:8" ht="25.5" customHeight="1">
      <c r="A39" s="175" t="s">
        <v>64</v>
      </c>
      <c r="B39" s="175"/>
      <c r="C39" s="175"/>
      <c r="D39" s="22" t="s">
        <v>65</v>
      </c>
      <c r="E39" s="13">
        <v>1550</v>
      </c>
      <c r="F39" s="13">
        <v>1550</v>
      </c>
      <c r="G39" s="9">
        <v>1350.08</v>
      </c>
      <c r="H39" s="9">
        <f t="shared" si="0"/>
        <v>87.10193548387096</v>
      </c>
    </row>
    <row r="40" spans="1:8" ht="18.75" customHeight="1">
      <c r="A40" s="175" t="s">
        <v>66</v>
      </c>
      <c r="B40" s="175"/>
      <c r="C40" s="175"/>
      <c r="D40" s="22" t="s">
        <v>67</v>
      </c>
      <c r="E40" s="13">
        <v>1050</v>
      </c>
      <c r="F40" s="13">
        <v>1050</v>
      </c>
      <c r="G40" s="9">
        <v>740.5</v>
      </c>
      <c r="H40" s="9">
        <f t="shared" si="0"/>
        <v>70.52380952380952</v>
      </c>
    </row>
    <row r="41" spans="1:8" ht="27" customHeight="1">
      <c r="A41" s="216" t="s">
        <v>68</v>
      </c>
      <c r="B41" s="216"/>
      <c r="C41" s="216"/>
      <c r="D41" s="8" t="s">
        <v>69</v>
      </c>
      <c r="E41" s="13">
        <v>450000</v>
      </c>
      <c r="F41" s="58">
        <v>361000</v>
      </c>
      <c r="G41" s="9">
        <v>344084.76</v>
      </c>
      <c r="H41" s="9">
        <f t="shared" si="0"/>
        <v>95.31433795013851</v>
      </c>
    </row>
    <row r="42" spans="1:8" ht="18.75" customHeight="1">
      <c r="A42" s="180" t="s">
        <v>298</v>
      </c>
      <c r="B42" s="180"/>
      <c r="C42" s="180"/>
      <c r="D42" s="21" t="s">
        <v>71</v>
      </c>
      <c r="E42" s="13">
        <v>1050000</v>
      </c>
      <c r="F42" s="13">
        <v>8517809.11</v>
      </c>
      <c r="G42" s="9">
        <v>5972911.01</v>
      </c>
      <c r="H42" s="9">
        <f t="shared" si="0"/>
        <v>70.12262112082011</v>
      </c>
    </row>
    <row r="43" spans="1:8" ht="22.5" customHeight="1">
      <c r="A43" s="23" t="s">
        <v>72</v>
      </c>
      <c r="B43" s="6" t="s">
        <v>73</v>
      </c>
      <c r="C43" s="7"/>
      <c r="D43" s="8"/>
      <c r="E43" s="80">
        <f>E44</f>
        <v>6000</v>
      </c>
      <c r="F43" s="80">
        <f>F44</f>
        <v>1316.36</v>
      </c>
      <c r="G43" s="80">
        <f>G44</f>
        <v>1316.36</v>
      </c>
      <c r="H43" s="88">
        <f t="shared" si="0"/>
        <v>100</v>
      </c>
    </row>
    <row r="44" spans="1:8" ht="23.25" customHeight="1">
      <c r="A44" s="177" t="s">
        <v>74</v>
      </c>
      <c r="B44" s="177"/>
      <c r="C44" s="42" t="s">
        <v>75</v>
      </c>
      <c r="D44" s="109"/>
      <c r="E44" s="26">
        <f>SUM(E45:E46)</f>
        <v>6000</v>
      </c>
      <c r="F44" s="26">
        <f>SUM(F45:F46)</f>
        <v>1316.36</v>
      </c>
      <c r="G44" s="26">
        <f>SUM(G45:G46)</f>
        <v>1316.36</v>
      </c>
      <c r="H44" s="82">
        <f t="shared" si="0"/>
        <v>100</v>
      </c>
    </row>
    <row r="45" spans="1:8" ht="21.75" customHeight="1">
      <c r="A45" s="195" t="s">
        <v>39</v>
      </c>
      <c r="B45" s="195"/>
      <c r="C45" s="195"/>
      <c r="D45" s="16" t="s">
        <v>40</v>
      </c>
      <c r="E45" s="18">
        <v>3000</v>
      </c>
      <c r="F45" s="18">
        <v>0</v>
      </c>
      <c r="G45" s="9">
        <v>0</v>
      </c>
      <c r="H45" s="9">
        <v>0</v>
      </c>
    </row>
    <row r="46" spans="1:8" ht="21" customHeight="1">
      <c r="A46" s="162" t="s">
        <v>13</v>
      </c>
      <c r="B46" s="162"/>
      <c r="C46" s="162"/>
      <c r="D46" s="16" t="s">
        <v>14</v>
      </c>
      <c r="E46" s="121">
        <v>3000</v>
      </c>
      <c r="F46" s="18">
        <v>1316.36</v>
      </c>
      <c r="G46" s="9">
        <v>1316.36</v>
      </c>
      <c r="H46" s="9">
        <f t="shared" si="0"/>
        <v>100</v>
      </c>
    </row>
    <row r="47" spans="1:8" ht="20.25" customHeight="1">
      <c r="A47" s="23" t="s">
        <v>76</v>
      </c>
      <c r="B47" s="6" t="s">
        <v>77</v>
      </c>
      <c r="C47" s="7"/>
      <c r="D47" s="8"/>
      <c r="E47" s="80">
        <f>E48</f>
        <v>24100</v>
      </c>
      <c r="F47" s="80">
        <f>F48</f>
        <v>24100</v>
      </c>
      <c r="G47" s="80">
        <f>G48</f>
        <v>19132.12</v>
      </c>
      <c r="H47" s="88">
        <f>G47/F47*100</f>
        <v>79.38639004149377</v>
      </c>
    </row>
    <row r="48" spans="1:8" ht="19.5" customHeight="1">
      <c r="A48" s="177" t="s">
        <v>78</v>
      </c>
      <c r="B48" s="177"/>
      <c r="C48" s="42" t="s">
        <v>79</v>
      </c>
      <c r="D48" s="109"/>
      <c r="E48" s="26">
        <f>SUM(E49:E52)</f>
        <v>24100</v>
      </c>
      <c r="F48" s="26">
        <f>SUM(F49:F52)</f>
        <v>24100</v>
      </c>
      <c r="G48" s="26">
        <f>SUM(G49:G52)</f>
        <v>19132.12</v>
      </c>
      <c r="H48" s="82">
        <f>G48/F48*100</f>
        <v>79.38639004149377</v>
      </c>
    </row>
    <row r="49" spans="1:8" ht="17.25" customHeight="1">
      <c r="A49" s="219" t="s">
        <v>80</v>
      </c>
      <c r="B49" s="219"/>
      <c r="C49" s="219"/>
      <c r="D49" s="25" t="s">
        <v>81</v>
      </c>
      <c r="E49" s="79">
        <v>21000</v>
      </c>
      <c r="F49" s="79">
        <v>8141</v>
      </c>
      <c r="G49" s="79">
        <v>4495</v>
      </c>
      <c r="H49" s="79">
        <f>G49/F49*100</f>
        <v>55.214347131801986</v>
      </c>
    </row>
    <row r="50" spans="1:8" ht="19.5" customHeight="1">
      <c r="A50" s="219" t="s">
        <v>53</v>
      </c>
      <c r="B50" s="219"/>
      <c r="C50" s="219"/>
      <c r="D50" s="25" t="s">
        <v>54</v>
      </c>
      <c r="E50" s="17">
        <v>100</v>
      </c>
      <c r="F50" s="17">
        <v>100</v>
      </c>
      <c r="G50" s="79">
        <v>8.12</v>
      </c>
      <c r="H50" s="79">
        <f t="shared" si="0"/>
        <v>8.12</v>
      </c>
    </row>
    <row r="51" spans="1:8" ht="18.75" customHeight="1">
      <c r="A51" s="219" t="s">
        <v>82</v>
      </c>
      <c r="B51" s="219"/>
      <c r="C51" s="219"/>
      <c r="D51" s="25" t="s">
        <v>83</v>
      </c>
      <c r="E51" s="17">
        <v>1000</v>
      </c>
      <c r="F51" s="17">
        <v>1000</v>
      </c>
      <c r="G51" s="79">
        <v>0</v>
      </c>
      <c r="H51" s="79">
        <f t="shared" si="0"/>
        <v>0</v>
      </c>
    </row>
    <row r="52" spans="1:8" ht="20.25" customHeight="1">
      <c r="A52" s="201" t="s">
        <v>13</v>
      </c>
      <c r="B52" s="201"/>
      <c r="C52" s="201"/>
      <c r="D52" s="34" t="s">
        <v>14</v>
      </c>
      <c r="E52" s="17">
        <v>2000</v>
      </c>
      <c r="F52" s="17">
        <v>14859</v>
      </c>
      <c r="G52" s="79">
        <v>14629</v>
      </c>
      <c r="H52" s="79">
        <f t="shared" si="0"/>
        <v>98.45211656235278</v>
      </c>
    </row>
    <row r="53" spans="1:8" ht="19.5" customHeight="1">
      <c r="A53" s="23" t="s">
        <v>84</v>
      </c>
      <c r="B53" s="6" t="s">
        <v>85</v>
      </c>
      <c r="C53" s="7"/>
      <c r="D53" s="8"/>
      <c r="E53" s="80">
        <f>E54+E56+E58</f>
        <v>259000</v>
      </c>
      <c r="F53" s="80">
        <f>F54+F56+F58</f>
        <v>280713</v>
      </c>
      <c r="G53" s="80">
        <f>G54+G56+G58</f>
        <v>276141.05000000005</v>
      </c>
      <c r="H53" s="72">
        <f t="shared" si="0"/>
        <v>98.37130806197078</v>
      </c>
    </row>
    <row r="54" spans="1:8" ht="23.25" customHeight="1">
      <c r="A54" s="177" t="s">
        <v>86</v>
      </c>
      <c r="B54" s="177"/>
      <c r="C54" s="42" t="s">
        <v>87</v>
      </c>
      <c r="D54" s="43"/>
      <c r="E54" s="26">
        <f>SUM(E55)</f>
        <v>30000</v>
      </c>
      <c r="F54" s="26">
        <f>F55</f>
        <v>30000</v>
      </c>
      <c r="G54" s="26">
        <f>G55</f>
        <v>30000</v>
      </c>
      <c r="H54" s="82">
        <f t="shared" si="0"/>
        <v>100</v>
      </c>
    </row>
    <row r="55" spans="1:8" ht="18" customHeight="1">
      <c r="A55" s="162" t="s">
        <v>13</v>
      </c>
      <c r="B55" s="162"/>
      <c r="C55" s="162"/>
      <c r="D55" s="8" t="s">
        <v>14</v>
      </c>
      <c r="E55" s="17">
        <v>30000</v>
      </c>
      <c r="F55" s="27">
        <v>30000</v>
      </c>
      <c r="G55" s="9">
        <v>30000</v>
      </c>
      <c r="H55" s="9">
        <f t="shared" si="0"/>
        <v>100</v>
      </c>
    </row>
    <row r="56" spans="1:8" ht="21" customHeight="1">
      <c r="A56" s="177" t="s">
        <v>88</v>
      </c>
      <c r="B56" s="177"/>
      <c r="C56" s="42" t="s">
        <v>89</v>
      </c>
      <c r="D56" s="109"/>
      <c r="E56" s="26">
        <f>SUM(E57)</f>
        <v>35000</v>
      </c>
      <c r="F56" s="26">
        <f>SUM(F57)</f>
        <v>35000</v>
      </c>
      <c r="G56" s="26">
        <f>SUM(G57)</f>
        <v>35000</v>
      </c>
      <c r="H56" s="82">
        <f t="shared" si="0"/>
        <v>100</v>
      </c>
    </row>
    <row r="57" spans="1:8" ht="18" customHeight="1">
      <c r="A57" s="162" t="s">
        <v>13</v>
      </c>
      <c r="B57" s="162"/>
      <c r="C57" s="162"/>
      <c r="D57" s="8" t="s">
        <v>14</v>
      </c>
      <c r="E57" s="17">
        <v>35000</v>
      </c>
      <c r="F57" s="13">
        <v>35000</v>
      </c>
      <c r="G57" s="9">
        <v>35000</v>
      </c>
      <c r="H57" s="9">
        <v>0</v>
      </c>
    </row>
    <row r="58" spans="1:8" ht="21.75" customHeight="1">
      <c r="A58" s="177" t="s">
        <v>90</v>
      </c>
      <c r="B58" s="177"/>
      <c r="C58" s="42" t="s">
        <v>91</v>
      </c>
      <c r="D58" s="109"/>
      <c r="E58" s="26">
        <f>SUM(E59:E71)</f>
        <v>194000</v>
      </c>
      <c r="F58" s="26">
        <f>SUM(F59:F71)</f>
        <v>215713</v>
      </c>
      <c r="G58" s="26">
        <f>SUM(G59:G71)</f>
        <v>211141.05000000005</v>
      </c>
      <c r="H58" s="82">
        <f t="shared" si="0"/>
        <v>97.88054034759149</v>
      </c>
    </row>
    <row r="59" spans="1:8" ht="17.25" customHeight="1">
      <c r="A59" s="162" t="s">
        <v>29</v>
      </c>
      <c r="B59" s="162"/>
      <c r="C59" s="162"/>
      <c r="D59" s="21" t="s">
        <v>30</v>
      </c>
      <c r="E59" s="27">
        <v>45163</v>
      </c>
      <c r="F59" s="57">
        <v>53863</v>
      </c>
      <c r="G59" s="9">
        <v>53863</v>
      </c>
      <c r="H59" s="9">
        <f t="shared" si="0"/>
        <v>100</v>
      </c>
    </row>
    <row r="60" spans="1:8" ht="18" customHeight="1">
      <c r="A60" s="216" t="s">
        <v>92</v>
      </c>
      <c r="B60" s="216"/>
      <c r="C60" s="216"/>
      <c r="D60" s="8" t="s">
        <v>93</v>
      </c>
      <c r="E60" s="27">
        <v>89447</v>
      </c>
      <c r="F60" s="62">
        <v>97247</v>
      </c>
      <c r="G60" s="9">
        <v>97247</v>
      </c>
      <c r="H60" s="9">
        <f>G60/F60*100</f>
        <v>100</v>
      </c>
    </row>
    <row r="61" spans="1:8" ht="17.25" customHeight="1">
      <c r="A61" s="161" t="s">
        <v>31</v>
      </c>
      <c r="B61" s="162"/>
      <c r="C61" s="162"/>
      <c r="D61" s="8" t="s">
        <v>32</v>
      </c>
      <c r="E61" s="27">
        <v>9638</v>
      </c>
      <c r="F61" s="57">
        <v>11746</v>
      </c>
      <c r="G61" s="9">
        <v>11746</v>
      </c>
      <c r="H61" s="9">
        <f t="shared" si="0"/>
        <v>100</v>
      </c>
    </row>
    <row r="62" spans="1:8" ht="19.5" customHeight="1">
      <c r="A62" s="161" t="s">
        <v>33</v>
      </c>
      <c r="B62" s="162"/>
      <c r="C62" s="162"/>
      <c r="D62" s="8" t="s">
        <v>34</v>
      </c>
      <c r="E62" s="27">
        <v>25990</v>
      </c>
      <c r="F62" s="57">
        <v>29066</v>
      </c>
      <c r="G62" s="9">
        <v>28805.58</v>
      </c>
      <c r="H62" s="9">
        <f t="shared" si="0"/>
        <v>99.10403908346522</v>
      </c>
    </row>
    <row r="63" spans="1:8" ht="18" customHeight="1">
      <c r="A63" s="162" t="s">
        <v>35</v>
      </c>
      <c r="B63" s="162"/>
      <c r="C63" s="162"/>
      <c r="D63" s="8" t="s">
        <v>36</v>
      </c>
      <c r="E63" s="27">
        <v>3500</v>
      </c>
      <c r="F63" s="57">
        <v>3982</v>
      </c>
      <c r="G63" s="9">
        <v>3942.54</v>
      </c>
      <c r="H63" s="9">
        <f t="shared" si="0"/>
        <v>99.00904068307383</v>
      </c>
    </row>
    <row r="64" spans="1:8" ht="17.25" customHeight="1">
      <c r="A64" s="162" t="s">
        <v>39</v>
      </c>
      <c r="B64" s="162"/>
      <c r="C64" s="162"/>
      <c r="D64" s="8" t="s">
        <v>40</v>
      </c>
      <c r="E64" s="27">
        <v>1300</v>
      </c>
      <c r="F64" s="57">
        <v>7155</v>
      </c>
      <c r="G64" s="9">
        <v>5768.31</v>
      </c>
      <c r="H64" s="9">
        <f t="shared" si="0"/>
        <v>80.61928721174004</v>
      </c>
    </row>
    <row r="65" spans="1:8" ht="16.5" customHeight="1">
      <c r="A65" s="161" t="s">
        <v>13</v>
      </c>
      <c r="B65" s="162"/>
      <c r="C65" s="162"/>
      <c r="D65" s="8" t="s">
        <v>14</v>
      </c>
      <c r="E65" s="27">
        <v>2000</v>
      </c>
      <c r="F65" s="61">
        <v>2000</v>
      </c>
      <c r="G65" s="9">
        <v>1998.66</v>
      </c>
      <c r="H65" s="9">
        <f t="shared" si="0"/>
        <v>99.933</v>
      </c>
    </row>
    <row r="66" spans="1:8" ht="19.5" customHeight="1">
      <c r="A66" s="132" t="s">
        <v>49</v>
      </c>
      <c r="B66" s="133"/>
      <c r="C66" s="133"/>
      <c r="D66" s="21" t="s">
        <v>50</v>
      </c>
      <c r="E66" s="27">
        <v>1000</v>
      </c>
      <c r="F66" s="61">
        <v>1800</v>
      </c>
      <c r="G66" s="9">
        <v>1367.6</v>
      </c>
      <c r="H66" s="9">
        <f t="shared" si="0"/>
        <v>75.97777777777777</v>
      </c>
    </row>
    <row r="67" spans="1:8" ht="17.25" customHeight="1">
      <c r="A67" s="162" t="s">
        <v>51</v>
      </c>
      <c r="B67" s="162"/>
      <c r="C67" s="162"/>
      <c r="D67" s="8" t="s">
        <v>52</v>
      </c>
      <c r="E67" s="27">
        <v>1340</v>
      </c>
      <c r="F67" s="61">
        <v>3340</v>
      </c>
      <c r="G67" s="9">
        <v>1241.38</v>
      </c>
      <c r="H67" s="9">
        <f t="shared" si="0"/>
        <v>37.16706586826348</v>
      </c>
    </row>
    <row r="68" spans="1:8" ht="18" customHeight="1">
      <c r="A68" s="161" t="s">
        <v>101</v>
      </c>
      <c r="B68" s="162"/>
      <c r="C68" s="162"/>
      <c r="D68" s="8" t="s">
        <v>56</v>
      </c>
      <c r="E68" s="27">
        <v>3822</v>
      </c>
      <c r="F68" s="61">
        <v>4023</v>
      </c>
      <c r="G68" s="9">
        <v>4023</v>
      </c>
      <c r="H68" s="9">
        <f t="shared" si="0"/>
        <v>100</v>
      </c>
    </row>
    <row r="69" spans="1:8" ht="29.25" customHeight="1">
      <c r="A69" s="175" t="s">
        <v>64</v>
      </c>
      <c r="B69" s="175"/>
      <c r="C69" s="175"/>
      <c r="D69" s="22" t="s">
        <v>65</v>
      </c>
      <c r="E69" s="27">
        <v>2000</v>
      </c>
      <c r="F69" s="61">
        <v>691</v>
      </c>
      <c r="G69" s="9">
        <v>367.64</v>
      </c>
      <c r="H69" s="9">
        <f t="shared" si="0"/>
        <v>53.204052098408106</v>
      </c>
    </row>
    <row r="70" spans="1:8" ht="19.5" customHeight="1">
      <c r="A70" s="175" t="s">
        <v>66</v>
      </c>
      <c r="B70" s="175"/>
      <c r="C70" s="175"/>
      <c r="D70" s="22" t="s">
        <v>67</v>
      </c>
      <c r="E70" s="27">
        <v>1800</v>
      </c>
      <c r="F70" s="57">
        <v>800</v>
      </c>
      <c r="G70" s="9">
        <v>770.34</v>
      </c>
      <c r="H70" s="9">
        <f t="shared" si="0"/>
        <v>96.2925</v>
      </c>
    </row>
    <row r="71" spans="1:8" ht="17.25" customHeight="1">
      <c r="A71" s="175" t="s">
        <v>201</v>
      </c>
      <c r="B71" s="175"/>
      <c r="C71" s="175"/>
      <c r="D71" s="22" t="s">
        <v>95</v>
      </c>
      <c r="E71" s="27">
        <v>7000</v>
      </c>
      <c r="F71" s="27"/>
      <c r="G71" s="9"/>
      <c r="H71" s="9"/>
    </row>
    <row r="72" spans="1:8" ht="21.75" customHeight="1">
      <c r="A72" s="28" t="s">
        <v>96</v>
      </c>
      <c r="B72" s="29" t="s">
        <v>97</v>
      </c>
      <c r="C72" s="7"/>
      <c r="D72" s="8"/>
      <c r="E72" s="80">
        <f>E73+E79+E90+E129+E138+E142</f>
        <v>5146127</v>
      </c>
      <c r="F72" s="80">
        <f>F73+F79+F90+F129+F138+F142</f>
        <v>5493709.109999998</v>
      </c>
      <c r="G72" s="80">
        <f>G73+G79+G90+G129+G138+G142</f>
        <v>5393399.709999997</v>
      </c>
      <c r="H72" s="88">
        <f t="shared" si="0"/>
        <v>98.17410427105776</v>
      </c>
    </row>
    <row r="73" spans="1:8" ht="20.25" customHeight="1">
      <c r="A73" s="172" t="s">
        <v>98</v>
      </c>
      <c r="B73" s="172"/>
      <c r="C73" s="42" t="s">
        <v>99</v>
      </c>
      <c r="D73" s="42"/>
      <c r="E73" s="30">
        <f>SUM(E74:E78)</f>
        <v>250468</v>
      </c>
      <c r="F73" s="30">
        <f>SUM(F74:F78)</f>
        <v>255900.02</v>
      </c>
      <c r="G73" s="30">
        <f>SUM(G74:G78)</f>
        <v>255681.15</v>
      </c>
      <c r="H73" s="82">
        <f aca="true" t="shared" si="1" ref="H73:H139">G73/F73*100</f>
        <v>99.91447050297222</v>
      </c>
    </row>
    <row r="74" spans="1:8" ht="17.25" customHeight="1">
      <c r="A74" s="162" t="s">
        <v>29</v>
      </c>
      <c r="B74" s="162"/>
      <c r="C74" s="162"/>
      <c r="D74" s="8" t="s">
        <v>30</v>
      </c>
      <c r="E74" s="27">
        <v>193849</v>
      </c>
      <c r="F74" s="31">
        <v>198712.96</v>
      </c>
      <c r="G74" s="9">
        <v>198585.75</v>
      </c>
      <c r="H74" s="9">
        <f t="shared" si="1"/>
        <v>99.93598303804644</v>
      </c>
    </row>
    <row r="75" spans="1:8" ht="17.25" customHeight="1">
      <c r="A75" s="161" t="s">
        <v>31</v>
      </c>
      <c r="B75" s="162"/>
      <c r="C75" s="162"/>
      <c r="D75" s="8" t="s">
        <v>32</v>
      </c>
      <c r="E75" s="31">
        <v>14542</v>
      </c>
      <c r="F75" s="31">
        <v>14542</v>
      </c>
      <c r="G75" s="9">
        <v>14450.34</v>
      </c>
      <c r="H75" s="9">
        <f t="shared" si="1"/>
        <v>99.3696878008527</v>
      </c>
    </row>
    <row r="76" spans="1:8" ht="16.5" customHeight="1">
      <c r="A76" s="162" t="s">
        <v>100</v>
      </c>
      <c r="B76" s="162"/>
      <c r="C76" s="162"/>
      <c r="D76" s="8" t="s">
        <v>34</v>
      </c>
      <c r="E76" s="31">
        <v>32124</v>
      </c>
      <c r="F76" s="31">
        <v>32401.49</v>
      </c>
      <c r="G76" s="9">
        <v>32401.49</v>
      </c>
      <c r="H76" s="9">
        <f t="shared" si="1"/>
        <v>100</v>
      </c>
    </row>
    <row r="77" spans="1:8" ht="16.5" customHeight="1">
      <c r="A77" s="162" t="s">
        <v>35</v>
      </c>
      <c r="B77" s="162"/>
      <c r="C77" s="162"/>
      <c r="D77" s="8" t="s">
        <v>36</v>
      </c>
      <c r="E77" s="31">
        <v>4603</v>
      </c>
      <c r="F77" s="31">
        <v>4611.37</v>
      </c>
      <c r="G77" s="9">
        <v>4611.37</v>
      </c>
      <c r="H77" s="9">
        <f t="shared" si="1"/>
        <v>100</v>
      </c>
    </row>
    <row r="78" spans="1:8" ht="16.5" customHeight="1">
      <c r="A78" s="231" t="s">
        <v>101</v>
      </c>
      <c r="B78" s="231"/>
      <c r="C78" s="231"/>
      <c r="D78" s="3">
        <v>4440</v>
      </c>
      <c r="E78" s="122">
        <v>5350</v>
      </c>
      <c r="F78" s="32">
        <v>5632.2</v>
      </c>
      <c r="G78" s="9">
        <v>5632.2</v>
      </c>
      <c r="H78" s="9">
        <f t="shared" si="1"/>
        <v>100</v>
      </c>
    </row>
    <row r="79" spans="1:8" ht="18.75" customHeight="1">
      <c r="A79" s="172" t="s">
        <v>102</v>
      </c>
      <c r="B79" s="172"/>
      <c r="C79" s="42" t="s">
        <v>103</v>
      </c>
      <c r="D79" s="96"/>
      <c r="E79" s="30">
        <f>SUM(E80:E85)</f>
        <v>154192</v>
      </c>
      <c r="F79" s="30">
        <f>SUM(F80:F89)</f>
        <v>154192</v>
      </c>
      <c r="G79" s="30">
        <f>SUM(G80:G89)</f>
        <v>151822.94</v>
      </c>
      <c r="H79" s="82">
        <f t="shared" si="1"/>
        <v>98.46356490609111</v>
      </c>
    </row>
    <row r="80" spans="1:8" ht="18" customHeight="1">
      <c r="A80" s="162" t="s">
        <v>19</v>
      </c>
      <c r="B80" s="162"/>
      <c r="C80" s="162"/>
      <c r="D80" s="8" t="s">
        <v>20</v>
      </c>
      <c r="E80" s="32">
        <v>129160</v>
      </c>
      <c r="F80" s="32">
        <v>126828.53</v>
      </c>
      <c r="G80" s="9">
        <v>126396.67</v>
      </c>
      <c r="H80" s="9">
        <f t="shared" si="1"/>
        <v>99.65949301785648</v>
      </c>
    </row>
    <row r="81" spans="1:8" ht="18.75" customHeight="1">
      <c r="A81" s="162" t="s">
        <v>39</v>
      </c>
      <c r="B81" s="162"/>
      <c r="C81" s="162"/>
      <c r="D81" s="8" t="s">
        <v>40</v>
      </c>
      <c r="E81" s="32">
        <v>11983</v>
      </c>
      <c r="F81" s="32">
        <v>10034.47</v>
      </c>
      <c r="G81" s="9">
        <v>9363.9</v>
      </c>
      <c r="H81" s="9">
        <f t="shared" si="1"/>
        <v>93.3173351457526</v>
      </c>
    </row>
    <row r="82" spans="1:8" ht="18.75" customHeight="1">
      <c r="A82" s="162" t="s">
        <v>13</v>
      </c>
      <c r="B82" s="162"/>
      <c r="C82" s="162"/>
      <c r="D82" s="8" t="s">
        <v>14</v>
      </c>
      <c r="E82" s="32">
        <v>3660</v>
      </c>
      <c r="F82" s="32">
        <v>6020</v>
      </c>
      <c r="G82" s="9">
        <v>5500</v>
      </c>
      <c r="H82" s="9">
        <f t="shared" si="1"/>
        <v>91.36212624584718</v>
      </c>
    </row>
    <row r="83" spans="1:8" ht="18.75" customHeight="1">
      <c r="A83" s="132" t="s">
        <v>47</v>
      </c>
      <c r="B83" s="133"/>
      <c r="C83" s="133"/>
      <c r="D83" s="22" t="s">
        <v>48</v>
      </c>
      <c r="E83" s="32">
        <v>4007</v>
      </c>
      <c r="F83" s="32">
        <v>1917</v>
      </c>
      <c r="G83" s="9">
        <v>1792.39</v>
      </c>
      <c r="H83" s="9">
        <f t="shared" si="1"/>
        <v>93.49973917579551</v>
      </c>
    </row>
    <row r="84" spans="1:8" ht="18.75" customHeight="1">
      <c r="A84" s="132" t="s">
        <v>49</v>
      </c>
      <c r="B84" s="133"/>
      <c r="C84" s="133"/>
      <c r="D84" s="22" t="s">
        <v>50</v>
      </c>
      <c r="E84" s="32">
        <v>4316</v>
      </c>
      <c r="F84" s="32">
        <v>2316</v>
      </c>
      <c r="G84" s="9">
        <v>2197.37</v>
      </c>
      <c r="H84" s="9">
        <f t="shared" si="1"/>
        <v>94.87780656303973</v>
      </c>
    </row>
    <row r="85" spans="1:8" ht="21" customHeight="1">
      <c r="A85" s="162" t="s">
        <v>51</v>
      </c>
      <c r="B85" s="162"/>
      <c r="C85" s="162"/>
      <c r="D85" s="8" t="s">
        <v>52</v>
      </c>
      <c r="E85" s="32">
        <v>1066</v>
      </c>
      <c r="F85" s="32">
        <v>466</v>
      </c>
      <c r="G85" s="9">
        <v>223.34</v>
      </c>
      <c r="H85" s="9">
        <f t="shared" si="1"/>
        <v>47.927038626609445</v>
      </c>
    </row>
    <row r="86" spans="1:8" ht="18" customHeight="1">
      <c r="A86" s="152" t="s">
        <v>62</v>
      </c>
      <c r="B86" s="203"/>
      <c r="C86" s="204"/>
      <c r="D86" s="21" t="s">
        <v>63</v>
      </c>
      <c r="E86" s="32"/>
      <c r="F86" s="32">
        <v>240</v>
      </c>
      <c r="G86" s="9">
        <v>240</v>
      </c>
      <c r="H86" s="9">
        <f t="shared" si="1"/>
        <v>100</v>
      </c>
    </row>
    <row r="87" spans="1:8" ht="31.5" customHeight="1">
      <c r="A87" s="175" t="s">
        <v>64</v>
      </c>
      <c r="B87" s="175"/>
      <c r="C87" s="175"/>
      <c r="D87" s="21" t="s">
        <v>65</v>
      </c>
      <c r="E87" s="32"/>
      <c r="F87" s="32">
        <v>370</v>
      </c>
      <c r="G87" s="9">
        <v>298.65</v>
      </c>
      <c r="H87" s="9">
        <f t="shared" si="1"/>
        <v>80.71621621621621</v>
      </c>
    </row>
    <row r="88" spans="1:8" ht="18" customHeight="1">
      <c r="A88" s="175" t="s">
        <v>66</v>
      </c>
      <c r="B88" s="175"/>
      <c r="C88" s="175"/>
      <c r="D88" s="21" t="s">
        <v>67</v>
      </c>
      <c r="E88" s="32"/>
      <c r="F88" s="32">
        <v>2250</v>
      </c>
      <c r="G88" s="9">
        <v>2060.62</v>
      </c>
      <c r="H88" s="9">
        <f t="shared" si="1"/>
        <v>91.58311111111111</v>
      </c>
    </row>
    <row r="89" spans="1:8" ht="18" customHeight="1">
      <c r="A89" s="175" t="s">
        <v>201</v>
      </c>
      <c r="B89" s="175"/>
      <c r="C89" s="175"/>
      <c r="D89" s="21" t="s">
        <v>95</v>
      </c>
      <c r="E89" s="32"/>
      <c r="F89" s="32">
        <v>3750</v>
      </c>
      <c r="G89" s="9">
        <v>3750</v>
      </c>
      <c r="H89" s="9">
        <f t="shared" si="1"/>
        <v>100</v>
      </c>
    </row>
    <row r="90" spans="1:8" ht="18" customHeight="1">
      <c r="A90" s="172" t="s">
        <v>104</v>
      </c>
      <c r="B90" s="172"/>
      <c r="C90" s="42" t="s">
        <v>105</v>
      </c>
      <c r="D90" s="42"/>
      <c r="E90" s="30">
        <f>SUM(E92:E125)</f>
        <v>4699467</v>
      </c>
      <c r="F90" s="30">
        <f>SUM(F91:F128)</f>
        <v>5022646.089999997</v>
      </c>
      <c r="G90" s="30">
        <f>SUM(G91:G128)</f>
        <v>4926535.509999997</v>
      </c>
      <c r="H90" s="82">
        <f t="shared" si="1"/>
        <v>98.08645526127444</v>
      </c>
    </row>
    <row r="91" spans="1:8" ht="16.5" customHeight="1">
      <c r="A91" s="161" t="s">
        <v>27</v>
      </c>
      <c r="B91" s="162"/>
      <c r="C91" s="162"/>
      <c r="D91" s="34" t="s">
        <v>28</v>
      </c>
      <c r="E91" s="97"/>
      <c r="F91" s="45">
        <v>973.27</v>
      </c>
      <c r="G91" s="81">
        <v>973.13</v>
      </c>
      <c r="H91" s="79">
        <f t="shared" si="1"/>
        <v>99.98561550237858</v>
      </c>
    </row>
    <row r="92" spans="1:8" ht="18" customHeight="1">
      <c r="A92" s="161" t="s">
        <v>19</v>
      </c>
      <c r="B92" s="162"/>
      <c r="C92" s="162"/>
      <c r="D92" s="21" t="s">
        <v>20</v>
      </c>
      <c r="E92" s="32">
        <v>41442</v>
      </c>
      <c r="F92" s="32">
        <v>41442</v>
      </c>
      <c r="G92" s="9">
        <v>41441.76</v>
      </c>
      <c r="H92" s="9">
        <f t="shared" si="1"/>
        <v>99.9994208773708</v>
      </c>
    </row>
    <row r="93" spans="1:8" ht="18.75" customHeight="1">
      <c r="A93" s="161" t="s">
        <v>29</v>
      </c>
      <c r="B93" s="162"/>
      <c r="C93" s="162"/>
      <c r="D93" s="21" t="s">
        <v>30</v>
      </c>
      <c r="E93" s="32">
        <v>2580000</v>
      </c>
      <c r="F93" s="32">
        <v>2594464.04</v>
      </c>
      <c r="G93" s="9">
        <v>2594463.07</v>
      </c>
      <c r="H93" s="9">
        <f t="shared" si="1"/>
        <v>99.99996261270208</v>
      </c>
    </row>
    <row r="94" spans="1:8" ht="18" customHeight="1">
      <c r="A94" s="162" t="s">
        <v>29</v>
      </c>
      <c r="B94" s="162"/>
      <c r="C94" s="162"/>
      <c r="D94" s="21" t="s">
        <v>263</v>
      </c>
      <c r="E94" s="32"/>
      <c r="F94" s="32">
        <v>1967.28</v>
      </c>
      <c r="G94" s="9">
        <v>1921.35</v>
      </c>
      <c r="H94" s="9">
        <f t="shared" si="1"/>
        <v>97.66530437965109</v>
      </c>
    </row>
    <row r="95" spans="1:8" ht="18" customHeight="1">
      <c r="A95" s="161" t="s">
        <v>31</v>
      </c>
      <c r="B95" s="162"/>
      <c r="C95" s="162"/>
      <c r="D95" s="8" t="s">
        <v>32</v>
      </c>
      <c r="E95" s="32">
        <v>210749</v>
      </c>
      <c r="F95" s="32">
        <v>207833.2</v>
      </c>
      <c r="G95" s="9">
        <v>207833.11</v>
      </c>
      <c r="H95" s="9">
        <f t="shared" si="1"/>
        <v>99.99995669604277</v>
      </c>
    </row>
    <row r="96" spans="1:8" ht="16.5" customHeight="1">
      <c r="A96" s="161" t="s">
        <v>33</v>
      </c>
      <c r="B96" s="162"/>
      <c r="C96" s="162"/>
      <c r="D96" s="8" t="s">
        <v>34</v>
      </c>
      <c r="E96" s="32">
        <v>452522</v>
      </c>
      <c r="F96" s="32">
        <v>447193.46</v>
      </c>
      <c r="G96" s="9">
        <v>447052.95</v>
      </c>
      <c r="H96" s="9">
        <f t="shared" si="1"/>
        <v>99.96857959416491</v>
      </c>
    </row>
    <row r="97" spans="1:8" ht="17.25" customHeight="1">
      <c r="A97" s="161" t="s">
        <v>33</v>
      </c>
      <c r="B97" s="162"/>
      <c r="C97" s="162"/>
      <c r="D97" s="21" t="s">
        <v>264</v>
      </c>
      <c r="E97" s="32"/>
      <c r="F97" s="32">
        <v>328.54</v>
      </c>
      <c r="G97" s="9">
        <v>244.48</v>
      </c>
      <c r="H97" s="9">
        <f t="shared" si="1"/>
        <v>74.41407438972422</v>
      </c>
    </row>
    <row r="98" spans="1:8" ht="18.75" customHeight="1">
      <c r="A98" s="162" t="s">
        <v>35</v>
      </c>
      <c r="B98" s="162"/>
      <c r="C98" s="162"/>
      <c r="D98" s="8" t="s">
        <v>36</v>
      </c>
      <c r="E98" s="32">
        <v>67285</v>
      </c>
      <c r="F98" s="32">
        <v>67237.93</v>
      </c>
      <c r="G98" s="9">
        <v>67237.88</v>
      </c>
      <c r="H98" s="9">
        <f t="shared" si="1"/>
        <v>99.99992563721104</v>
      </c>
    </row>
    <row r="99" spans="1:8" ht="18.75" customHeight="1">
      <c r="A99" s="162" t="s">
        <v>35</v>
      </c>
      <c r="B99" s="162"/>
      <c r="C99" s="162"/>
      <c r="D99" s="21" t="s">
        <v>265</v>
      </c>
      <c r="E99" s="32"/>
      <c r="F99" s="32">
        <v>47.07</v>
      </c>
      <c r="G99" s="9">
        <v>35.03</v>
      </c>
      <c r="H99" s="9">
        <f t="shared" si="1"/>
        <v>74.42107499468877</v>
      </c>
    </row>
    <row r="100" spans="1:8" ht="17.25" customHeight="1">
      <c r="A100" s="161" t="s">
        <v>106</v>
      </c>
      <c r="B100" s="162"/>
      <c r="C100" s="162"/>
      <c r="D100" s="21" t="s">
        <v>107</v>
      </c>
      <c r="E100" s="32">
        <v>3600</v>
      </c>
      <c r="F100" s="32">
        <v>2536</v>
      </c>
      <c r="G100" s="9">
        <v>1007</v>
      </c>
      <c r="H100" s="9">
        <f t="shared" si="1"/>
        <v>39.708201892744476</v>
      </c>
    </row>
    <row r="101" spans="1:8" ht="16.5" customHeight="1">
      <c r="A101" s="161" t="s">
        <v>37</v>
      </c>
      <c r="B101" s="162"/>
      <c r="C101" s="162"/>
      <c r="D101" s="8" t="s">
        <v>38</v>
      </c>
      <c r="E101" s="32">
        <v>18000</v>
      </c>
      <c r="F101" s="32">
        <v>22900</v>
      </c>
      <c r="G101" s="9">
        <v>22618.67</v>
      </c>
      <c r="H101" s="9">
        <f t="shared" si="1"/>
        <v>98.7714847161572</v>
      </c>
    </row>
    <row r="102" spans="1:8" ht="17.25" customHeight="1">
      <c r="A102" s="161" t="s">
        <v>37</v>
      </c>
      <c r="B102" s="162"/>
      <c r="C102" s="162"/>
      <c r="D102" s="21" t="s">
        <v>266</v>
      </c>
      <c r="E102" s="32"/>
      <c r="F102" s="32">
        <v>1950</v>
      </c>
      <c r="G102" s="9">
        <v>1805</v>
      </c>
      <c r="H102" s="9">
        <f t="shared" si="1"/>
        <v>92.56410256410257</v>
      </c>
    </row>
    <row r="103" spans="1:8" ht="18" customHeight="1">
      <c r="A103" s="162" t="s">
        <v>39</v>
      </c>
      <c r="B103" s="162"/>
      <c r="C103" s="162"/>
      <c r="D103" s="8" t="s">
        <v>40</v>
      </c>
      <c r="E103" s="45">
        <v>230693</v>
      </c>
      <c r="F103" s="32">
        <v>248487.17</v>
      </c>
      <c r="G103" s="9">
        <v>223038.77</v>
      </c>
      <c r="H103" s="9">
        <f t="shared" si="1"/>
        <v>89.75866641323977</v>
      </c>
    </row>
    <row r="104" spans="1:8" ht="17.25" customHeight="1">
      <c r="A104" s="162" t="s">
        <v>39</v>
      </c>
      <c r="B104" s="162"/>
      <c r="C104" s="162"/>
      <c r="D104" s="21" t="s">
        <v>267</v>
      </c>
      <c r="E104" s="45"/>
      <c r="F104" s="32">
        <v>796.73</v>
      </c>
      <c r="G104" s="9">
        <v>796.73</v>
      </c>
      <c r="H104" s="9">
        <f t="shared" si="1"/>
        <v>100</v>
      </c>
    </row>
    <row r="105" spans="1:8" ht="17.25" customHeight="1">
      <c r="A105" s="162" t="s">
        <v>39</v>
      </c>
      <c r="B105" s="162"/>
      <c r="C105" s="162"/>
      <c r="D105" s="21" t="s">
        <v>268</v>
      </c>
      <c r="E105" s="45"/>
      <c r="F105" s="32">
        <v>162</v>
      </c>
      <c r="G105" s="9">
        <v>162</v>
      </c>
      <c r="H105" s="9">
        <f t="shared" si="1"/>
        <v>100</v>
      </c>
    </row>
    <row r="106" spans="1:8" ht="18.75" customHeight="1">
      <c r="A106" s="161" t="s">
        <v>41</v>
      </c>
      <c r="B106" s="162"/>
      <c r="C106" s="162"/>
      <c r="D106" s="8" t="s">
        <v>42</v>
      </c>
      <c r="E106" s="45">
        <v>93239</v>
      </c>
      <c r="F106" s="32">
        <v>91739</v>
      </c>
      <c r="G106" s="9">
        <v>91660.92</v>
      </c>
      <c r="H106" s="9">
        <f t="shared" si="1"/>
        <v>99.91488897851514</v>
      </c>
    </row>
    <row r="107" spans="1:8" ht="17.25" customHeight="1">
      <c r="A107" s="162" t="s">
        <v>43</v>
      </c>
      <c r="B107" s="162"/>
      <c r="C107" s="162"/>
      <c r="D107" s="8" t="s">
        <v>44</v>
      </c>
      <c r="E107" s="32">
        <v>55635</v>
      </c>
      <c r="F107" s="32">
        <v>11725.34</v>
      </c>
      <c r="G107" s="9">
        <v>7804.68</v>
      </c>
      <c r="H107" s="9">
        <f t="shared" si="1"/>
        <v>66.56250479730225</v>
      </c>
    </row>
    <row r="108" spans="1:8" ht="17.25" customHeight="1">
      <c r="A108" s="190" t="s">
        <v>108</v>
      </c>
      <c r="B108" s="193"/>
      <c r="C108" s="193"/>
      <c r="D108" s="21" t="s">
        <v>109</v>
      </c>
      <c r="E108" s="32">
        <v>900</v>
      </c>
      <c r="F108" s="32">
        <v>0</v>
      </c>
      <c r="G108" s="9">
        <v>0</v>
      </c>
      <c r="H108" s="9"/>
    </row>
    <row r="109" spans="1:8" ht="17.25" customHeight="1">
      <c r="A109" s="161" t="s">
        <v>13</v>
      </c>
      <c r="B109" s="162"/>
      <c r="C109" s="162"/>
      <c r="D109" s="8" t="s">
        <v>14</v>
      </c>
      <c r="E109" s="45">
        <v>718314</v>
      </c>
      <c r="F109" s="32">
        <v>952020.45</v>
      </c>
      <c r="G109" s="9">
        <v>901916.83</v>
      </c>
      <c r="H109" s="9">
        <f t="shared" si="1"/>
        <v>94.73712775812746</v>
      </c>
    </row>
    <row r="110" spans="1:8" ht="17.25" customHeight="1">
      <c r="A110" s="161" t="s">
        <v>13</v>
      </c>
      <c r="B110" s="162"/>
      <c r="C110" s="162"/>
      <c r="D110" s="21" t="s">
        <v>269</v>
      </c>
      <c r="E110" s="45"/>
      <c r="F110" s="32">
        <v>393.6</v>
      </c>
      <c r="G110" s="9">
        <v>393.6</v>
      </c>
      <c r="H110" s="9">
        <f t="shared" si="1"/>
        <v>100</v>
      </c>
    </row>
    <row r="111" spans="1:8" ht="17.25" customHeight="1">
      <c r="A111" s="161" t="s">
        <v>299</v>
      </c>
      <c r="B111" s="162"/>
      <c r="C111" s="162"/>
      <c r="D111" s="21" t="s">
        <v>46</v>
      </c>
      <c r="E111" s="32">
        <v>11926</v>
      </c>
      <c r="F111" s="32">
        <v>10136</v>
      </c>
      <c r="G111" s="9">
        <v>9228.42</v>
      </c>
      <c r="H111" s="9">
        <f t="shared" si="1"/>
        <v>91.04597474348856</v>
      </c>
    </row>
    <row r="112" spans="1:8" ht="19.5" customHeight="1">
      <c r="A112" s="132" t="s">
        <v>47</v>
      </c>
      <c r="B112" s="133"/>
      <c r="C112" s="133"/>
      <c r="D112" s="22" t="s">
        <v>48</v>
      </c>
      <c r="E112" s="32">
        <v>6700</v>
      </c>
      <c r="F112" s="32">
        <v>6700</v>
      </c>
      <c r="G112" s="9">
        <v>5873.4</v>
      </c>
      <c r="H112" s="9">
        <f t="shared" si="1"/>
        <v>87.66268656716417</v>
      </c>
    </row>
    <row r="113" spans="1:8" ht="18.75" customHeight="1">
      <c r="A113" s="132" t="s">
        <v>49</v>
      </c>
      <c r="B113" s="133"/>
      <c r="C113" s="133"/>
      <c r="D113" s="22" t="s">
        <v>50</v>
      </c>
      <c r="E113" s="32">
        <v>67793</v>
      </c>
      <c r="F113" s="32">
        <v>63793</v>
      </c>
      <c r="G113" s="9">
        <v>61487.01</v>
      </c>
      <c r="H113" s="9">
        <f t="shared" si="1"/>
        <v>96.3851990030254</v>
      </c>
    </row>
    <row r="114" spans="1:8" ht="16.5" customHeight="1">
      <c r="A114" s="132" t="s">
        <v>49</v>
      </c>
      <c r="B114" s="133"/>
      <c r="C114" s="133"/>
      <c r="D114" s="22" t="s">
        <v>270</v>
      </c>
      <c r="E114" s="32"/>
      <c r="F114" s="32">
        <v>106.14</v>
      </c>
      <c r="G114" s="9">
        <v>106.14</v>
      </c>
      <c r="H114" s="9">
        <f t="shared" si="1"/>
        <v>100</v>
      </c>
    </row>
    <row r="115" spans="1:8" ht="15" customHeight="1">
      <c r="A115" s="132" t="s">
        <v>110</v>
      </c>
      <c r="B115" s="132"/>
      <c r="C115" s="132"/>
      <c r="D115" s="22" t="s">
        <v>111</v>
      </c>
      <c r="E115" s="32">
        <v>2038</v>
      </c>
      <c r="F115" s="32">
        <v>2788</v>
      </c>
      <c r="G115" s="9">
        <v>2651.06</v>
      </c>
      <c r="H115" s="9">
        <f t="shared" si="1"/>
        <v>95.08823529411764</v>
      </c>
    </row>
    <row r="116" spans="1:8" ht="17.25" customHeight="1">
      <c r="A116" s="162" t="s">
        <v>51</v>
      </c>
      <c r="B116" s="162"/>
      <c r="C116" s="162"/>
      <c r="D116" s="8" t="s">
        <v>52</v>
      </c>
      <c r="E116" s="45">
        <v>24000</v>
      </c>
      <c r="F116" s="32">
        <v>23500</v>
      </c>
      <c r="G116" s="9">
        <v>22273</v>
      </c>
      <c r="H116" s="9">
        <f t="shared" si="1"/>
        <v>94.77872340425532</v>
      </c>
    </row>
    <row r="117" spans="1:8" ht="16.5" customHeight="1">
      <c r="A117" s="162" t="s">
        <v>51</v>
      </c>
      <c r="B117" s="162"/>
      <c r="C117" s="162"/>
      <c r="D117" s="21" t="s">
        <v>271</v>
      </c>
      <c r="E117" s="45"/>
      <c r="F117" s="32">
        <v>313.84</v>
      </c>
      <c r="G117" s="9">
        <v>313.84</v>
      </c>
      <c r="H117" s="9">
        <f t="shared" si="1"/>
        <v>100</v>
      </c>
    </row>
    <row r="118" spans="1:8" ht="16.5" customHeight="1">
      <c r="A118" s="161" t="s">
        <v>53</v>
      </c>
      <c r="B118" s="162"/>
      <c r="C118" s="162"/>
      <c r="D118" s="8" t="s">
        <v>54</v>
      </c>
      <c r="E118" s="32">
        <v>16068</v>
      </c>
      <c r="F118" s="32">
        <v>14900.66</v>
      </c>
      <c r="G118" s="9">
        <v>13660.97</v>
      </c>
      <c r="H118" s="9">
        <f t="shared" si="1"/>
        <v>91.68030140946777</v>
      </c>
    </row>
    <row r="119" spans="1:8" ht="16.5" customHeight="1">
      <c r="A119" s="161" t="s">
        <v>55</v>
      </c>
      <c r="B119" s="162"/>
      <c r="C119" s="162"/>
      <c r="D119" s="8" t="s">
        <v>56</v>
      </c>
      <c r="E119" s="32">
        <v>59612</v>
      </c>
      <c r="F119" s="32">
        <v>70804.8</v>
      </c>
      <c r="G119" s="9">
        <v>70804.8</v>
      </c>
      <c r="H119" s="9">
        <f t="shared" si="1"/>
        <v>100</v>
      </c>
    </row>
    <row r="120" spans="1:8" ht="17.25" customHeight="1">
      <c r="A120" s="161" t="s">
        <v>57</v>
      </c>
      <c r="B120" s="162"/>
      <c r="C120" s="162"/>
      <c r="D120" s="8" t="s">
        <v>58</v>
      </c>
      <c r="E120" s="32">
        <v>626</v>
      </c>
      <c r="F120" s="32">
        <v>919</v>
      </c>
      <c r="G120" s="9">
        <v>919</v>
      </c>
      <c r="H120" s="9">
        <f t="shared" si="1"/>
        <v>100</v>
      </c>
    </row>
    <row r="121" spans="1:8" ht="16.5" customHeight="1">
      <c r="A121" s="161" t="s">
        <v>60</v>
      </c>
      <c r="B121" s="162"/>
      <c r="C121" s="162"/>
      <c r="D121" s="8" t="s">
        <v>112</v>
      </c>
      <c r="E121" s="32">
        <v>626</v>
      </c>
      <c r="F121" s="32">
        <v>626</v>
      </c>
      <c r="G121" s="9">
        <v>562</v>
      </c>
      <c r="H121" s="9">
        <f t="shared" si="1"/>
        <v>89.77635782747603</v>
      </c>
    </row>
    <row r="122" spans="1:8" ht="18.75" customHeight="1">
      <c r="A122" s="180" t="s">
        <v>62</v>
      </c>
      <c r="B122" s="180"/>
      <c r="C122" s="180"/>
      <c r="D122" s="21" t="s">
        <v>63</v>
      </c>
      <c r="E122" s="32"/>
      <c r="F122" s="32">
        <v>15697</v>
      </c>
      <c r="G122" s="9">
        <v>15694.1</v>
      </c>
      <c r="H122" s="9">
        <f t="shared" si="1"/>
        <v>99.98152513219087</v>
      </c>
    </row>
    <row r="123" spans="1:8" ht="26.25" customHeight="1">
      <c r="A123" s="175" t="s">
        <v>64</v>
      </c>
      <c r="B123" s="175"/>
      <c r="C123" s="175"/>
      <c r="D123" s="22" t="s">
        <v>65</v>
      </c>
      <c r="E123" s="32">
        <v>11007</v>
      </c>
      <c r="F123" s="32">
        <v>11007</v>
      </c>
      <c r="G123" s="9">
        <v>11007</v>
      </c>
      <c r="H123" s="9">
        <f t="shared" si="1"/>
        <v>100</v>
      </c>
    </row>
    <row r="124" spans="1:8" ht="27" customHeight="1">
      <c r="A124" s="175" t="s">
        <v>64</v>
      </c>
      <c r="B124" s="175"/>
      <c r="C124" s="175"/>
      <c r="D124" s="22" t="s">
        <v>272</v>
      </c>
      <c r="E124" s="32"/>
      <c r="F124" s="32">
        <v>96.38</v>
      </c>
      <c r="G124" s="9">
        <v>96.38</v>
      </c>
      <c r="H124" s="9">
        <f t="shared" si="1"/>
        <v>100</v>
      </c>
    </row>
    <row r="125" spans="1:8" ht="21" customHeight="1">
      <c r="A125" s="175" t="s">
        <v>66</v>
      </c>
      <c r="B125" s="175"/>
      <c r="C125" s="175"/>
      <c r="D125" s="22" t="s">
        <v>67</v>
      </c>
      <c r="E125" s="32">
        <v>26692</v>
      </c>
      <c r="F125" s="32">
        <v>71570.31</v>
      </c>
      <c r="G125" s="9">
        <v>68264.32</v>
      </c>
      <c r="H125" s="9">
        <f t="shared" si="1"/>
        <v>95.3807801028108</v>
      </c>
    </row>
    <row r="126" spans="1:8" ht="17.25" customHeight="1">
      <c r="A126" s="175" t="s">
        <v>66</v>
      </c>
      <c r="B126" s="175"/>
      <c r="C126" s="175"/>
      <c r="D126" s="22" t="s">
        <v>273</v>
      </c>
      <c r="E126" s="32"/>
      <c r="F126" s="32">
        <v>2950.6</v>
      </c>
      <c r="G126" s="9">
        <v>2950.6</v>
      </c>
      <c r="H126" s="9">
        <f t="shared" si="1"/>
        <v>100</v>
      </c>
    </row>
    <row r="127" spans="1:8" ht="18" customHeight="1">
      <c r="A127" s="175" t="s">
        <v>66</v>
      </c>
      <c r="B127" s="175"/>
      <c r="C127" s="175"/>
      <c r="D127" s="22" t="s">
        <v>274</v>
      </c>
      <c r="E127" s="32"/>
      <c r="F127" s="32">
        <v>797.6</v>
      </c>
      <c r="G127" s="9">
        <v>793.83</v>
      </c>
      <c r="H127" s="9">
        <f t="shared" si="1"/>
        <v>99.52733199598796</v>
      </c>
    </row>
    <row r="128" spans="1:8" ht="16.5" customHeight="1">
      <c r="A128" s="149" t="s">
        <v>94</v>
      </c>
      <c r="B128" s="170"/>
      <c r="C128" s="171"/>
      <c r="D128" s="22" t="s">
        <v>95</v>
      </c>
      <c r="E128" s="32"/>
      <c r="F128" s="32">
        <v>31742.68</v>
      </c>
      <c r="G128" s="9">
        <v>27442.68</v>
      </c>
      <c r="H128" s="9">
        <f t="shared" si="1"/>
        <v>86.4535697678961</v>
      </c>
    </row>
    <row r="129" spans="1:8" ht="20.25" customHeight="1">
      <c r="A129" s="172" t="s">
        <v>113</v>
      </c>
      <c r="B129" s="172"/>
      <c r="C129" s="42" t="s">
        <v>114</v>
      </c>
      <c r="D129" s="42"/>
      <c r="E129" s="30">
        <f>SUM(E130:E135)</f>
        <v>20000</v>
      </c>
      <c r="F129" s="30">
        <f>SUM(F130:F137)</f>
        <v>19671</v>
      </c>
      <c r="G129" s="30">
        <f>SUM(G130:G137)</f>
        <v>19671</v>
      </c>
      <c r="H129" s="82">
        <f t="shared" si="1"/>
        <v>100</v>
      </c>
    </row>
    <row r="130" spans="1:8" ht="17.25" customHeight="1">
      <c r="A130" s="229" t="s">
        <v>19</v>
      </c>
      <c r="B130" s="229"/>
      <c r="C130" s="229"/>
      <c r="D130" s="34" t="s">
        <v>20</v>
      </c>
      <c r="E130" s="45">
        <v>9000</v>
      </c>
      <c r="F130" s="63">
        <v>8417.2</v>
      </c>
      <c r="G130" s="9">
        <v>8417.2</v>
      </c>
      <c r="H130" s="9">
        <f t="shared" si="1"/>
        <v>100</v>
      </c>
    </row>
    <row r="131" spans="1:8" ht="17.25" customHeight="1">
      <c r="A131" s="176" t="s">
        <v>33</v>
      </c>
      <c r="B131" s="163"/>
      <c r="C131" s="163"/>
      <c r="D131" s="35" t="s">
        <v>34</v>
      </c>
      <c r="E131" s="45">
        <v>1118</v>
      </c>
      <c r="F131" s="63">
        <v>1061.6</v>
      </c>
      <c r="G131" s="9">
        <v>1061.6</v>
      </c>
      <c r="H131" s="9">
        <f t="shared" si="1"/>
        <v>100</v>
      </c>
    </row>
    <row r="132" spans="1:8" ht="17.25" customHeight="1">
      <c r="A132" s="163" t="s">
        <v>35</v>
      </c>
      <c r="B132" s="163"/>
      <c r="C132" s="163"/>
      <c r="D132" s="35" t="s">
        <v>36</v>
      </c>
      <c r="E132" s="45">
        <v>46</v>
      </c>
      <c r="F132" s="63">
        <v>157.71</v>
      </c>
      <c r="G132" s="9">
        <v>157.71</v>
      </c>
      <c r="H132" s="9">
        <f t="shared" si="1"/>
        <v>100</v>
      </c>
    </row>
    <row r="133" spans="1:8" ht="21.75" customHeight="1">
      <c r="A133" s="176" t="s">
        <v>37</v>
      </c>
      <c r="B133" s="163"/>
      <c r="C133" s="163"/>
      <c r="D133" s="36" t="s">
        <v>38</v>
      </c>
      <c r="E133" s="32">
        <v>6336</v>
      </c>
      <c r="F133" s="31">
        <v>6350</v>
      </c>
      <c r="G133" s="9">
        <v>6350</v>
      </c>
      <c r="H133" s="9">
        <f t="shared" si="1"/>
        <v>100</v>
      </c>
    </row>
    <row r="134" spans="1:8" ht="21" customHeight="1">
      <c r="A134" s="163" t="s">
        <v>39</v>
      </c>
      <c r="B134" s="163"/>
      <c r="C134" s="163"/>
      <c r="D134" s="37" t="s">
        <v>40</v>
      </c>
      <c r="E134" s="32">
        <v>1000</v>
      </c>
      <c r="F134" s="67">
        <v>590.45</v>
      </c>
      <c r="G134" s="9">
        <v>590.45</v>
      </c>
      <c r="H134" s="9">
        <f t="shared" si="1"/>
        <v>100</v>
      </c>
    </row>
    <row r="135" spans="1:8" ht="21.75" customHeight="1">
      <c r="A135" s="163" t="s">
        <v>13</v>
      </c>
      <c r="B135" s="163"/>
      <c r="C135" s="163"/>
      <c r="D135" s="37" t="s">
        <v>14</v>
      </c>
      <c r="E135" s="51">
        <v>2500</v>
      </c>
      <c r="F135" s="68">
        <v>2780.13</v>
      </c>
      <c r="G135" s="9">
        <v>2780.13</v>
      </c>
      <c r="H135" s="9">
        <f t="shared" si="1"/>
        <v>100</v>
      </c>
    </row>
    <row r="136" spans="1:8" ht="27" customHeight="1">
      <c r="A136" s="175" t="s">
        <v>64</v>
      </c>
      <c r="B136" s="175"/>
      <c r="C136" s="175"/>
      <c r="D136" s="36" t="s">
        <v>65</v>
      </c>
      <c r="E136" s="51"/>
      <c r="F136" s="68">
        <v>57.71</v>
      </c>
      <c r="G136" s="9">
        <v>57.71</v>
      </c>
      <c r="H136" s="9">
        <f t="shared" si="1"/>
        <v>100</v>
      </c>
    </row>
    <row r="137" spans="1:8" ht="23.25" customHeight="1">
      <c r="A137" s="175" t="s">
        <v>66</v>
      </c>
      <c r="B137" s="175"/>
      <c r="C137" s="175"/>
      <c r="D137" s="36" t="s">
        <v>67</v>
      </c>
      <c r="E137" s="51"/>
      <c r="F137" s="68">
        <v>256.2</v>
      </c>
      <c r="G137" s="9">
        <v>256.2</v>
      </c>
      <c r="H137" s="9">
        <f t="shared" si="1"/>
        <v>100</v>
      </c>
    </row>
    <row r="138" spans="1:8" ht="25.5" customHeight="1">
      <c r="A138" s="222" t="s">
        <v>115</v>
      </c>
      <c r="B138" s="222"/>
      <c r="C138" s="42" t="s">
        <v>116</v>
      </c>
      <c r="D138" s="96"/>
      <c r="E138" s="30">
        <f>SUM(E139:E141)</f>
        <v>22000</v>
      </c>
      <c r="F138" s="30">
        <f>SUM(F139:F141)</f>
        <v>38300</v>
      </c>
      <c r="G138" s="30">
        <f>SUM(G139:G141)</f>
        <v>36689.11</v>
      </c>
      <c r="H138" s="82">
        <f t="shared" si="1"/>
        <v>95.79402088772846</v>
      </c>
    </row>
    <row r="139" spans="1:8" ht="21.75" customHeight="1">
      <c r="A139" s="162" t="s">
        <v>39</v>
      </c>
      <c r="B139" s="162"/>
      <c r="C139" s="162"/>
      <c r="D139" s="16" t="s">
        <v>40</v>
      </c>
      <c r="E139" s="31">
        <v>7500</v>
      </c>
      <c r="F139" s="64">
        <v>20000</v>
      </c>
      <c r="G139" s="9">
        <v>19905.73</v>
      </c>
      <c r="H139" s="9">
        <f t="shared" si="1"/>
        <v>99.52865</v>
      </c>
    </row>
    <row r="140" spans="1:8" ht="20.25" customHeight="1">
      <c r="A140" s="162" t="s">
        <v>13</v>
      </c>
      <c r="B140" s="162"/>
      <c r="C140" s="162"/>
      <c r="D140" s="16" t="s">
        <v>14</v>
      </c>
      <c r="E140" s="32">
        <v>7500</v>
      </c>
      <c r="F140" s="32">
        <v>13300</v>
      </c>
      <c r="G140" s="9">
        <v>11783.38</v>
      </c>
      <c r="H140" s="9">
        <f aca="true" t="shared" si="2" ref="H140:H215">G140/F140*100</f>
        <v>88.59684210526315</v>
      </c>
    </row>
    <row r="141" spans="1:8" ht="21" customHeight="1">
      <c r="A141" s="161" t="s">
        <v>53</v>
      </c>
      <c r="B141" s="162"/>
      <c r="C141" s="162"/>
      <c r="D141" s="8" t="s">
        <v>54</v>
      </c>
      <c r="E141" s="32">
        <v>7000</v>
      </c>
      <c r="F141" s="32">
        <v>5000</v>
      </c>
      <c r="G141" s="9">
        <v>5000</v>
      </c>
      <c r="H141" s="9">
        <f t="shared" si="2"/>
        <v>100</v>
      </c>
    </row>
    <row r="142" spans="1:8" ht="23.25" customHeight="1">
      <c r="A142" s="222" t="s">
        <v>157</v>
      </c>
      <c r="B142" s="222"/>
      <c r="C142" s="103" t="s">
        <v>275</v>
      </c>
      <c r="D142" s="108"/>
      <c r="E142" s="98"/>
      <c r="F142" s="82">
        <f>F143</f>
        <v>3000</v>
      </c>
      <c r="G142" s="82">
        <f>G143</f>
        <v>3000</v>
      </c>
      <c r="H142" s="82">
        <f t="shared" si="2"/>
        <v>100</v>
      </c>
    </row>
    <row r="143" spans="1:8" ht="30.75" customHeight="1">
      <c r="A143" s="223" t="s">
        <v>282</v>
      </c>
      <c r="B143" s="224"/>
      <c r="C143" s="225"/>
      <c r="D143" s="44" t="s">
        <v>276</v>
      </c>
      <c r="E143" s="31"/>
      <c r="F143" s="64">
        <v>3000</v>
      </c>
      <c r="G143" s="9">
        <v>3000</v>
      </c>
      <c r="H143" s="9">
        <f>G143/F143*100</f>
        <v>100</v>
      </c>
    </row>
    <row r="144" spans="1:8" ht="39" customHeight="1">
      <c r="A144" s="39" t="s">
        <v>117</v>
      </c>
      <c r="B144" s="6" t="s">
        <v>118</v>
      </c>
      <c r="C144" s="6"/>
      <c r="D144" s="71"/>
      <c r="E144" s="83">
        <f>SUM(E147+E176)</f>
        <v>2538994</v>
      </c>
      <c r="F144" s="83">
        <f>SUM(F147+F176+F145)</f>
        <v>3949063.6</v>
      </c>
      <c r="G144" s="83">
        <f>SUM(G147+G176+G145)</f>
        <v>3941814.8100000005</v>
      </c>
      <c r="H144" s="88">
        <f t="shared" si="2"/>
        <v>99.81644281444342</v>
      </c>
    </row>
    <row r="145" spans="1:8" ht="21" customHeight="1">
      <c r="A145" s="178" t="s">
        <v>283</v>
      </c>
      <c r="B145" s="179"/>
      <c r="C145" s="103" t="s">
        <v>277</v>
      </c>
      <c r="D145" s="106"/>
      <c r="E145" s="30"/>
      <c r="F145" s="107">
        <f>F146</f>
        <v>50000</v>
      </c>
      <c r="G145" s="107">
        <f>G146</f>
        <v>50000</v>
      </c>
      <c r="H145" s="82">
        <f>G145/F145*100</f>
        <v>100</v>
      </c>
    </row>
    <row r="146" spans="1:8" ht="21" customHeight="1">
      <c r="A146" s="226" t="s">
        <v>284</v>
      </c>
      <c r="B146" s="227"/>
      <c r="C146" s="228"/>
      <c r="D146" s="70">
        <v>3000</v>
      </c>
      <c r="E146" s="9"/>
      <c r="F146" s="9">
        <v>50000</v>
      </c>
      <c r="G146" s="9">
        <v>50000</v>
      </c>
      <c r="H146" s="9">
        <f>G146/F146*100</f>
        <v>100</v>
      </c>
    </row>
    <row r="147" spans="1:8" ht="22.5" customHeight="1">
      <c r="A147" s="177" t="s">
        <v>300</v>
      </c>
      <c r="B147" s="177"/>
      <c r="C147" s="42" t="s">
        <v>119</v>
      </c>
      <c r="D147" s="43"/>
      <c r="E147" s="30">
        <f>SUM(E148:E175)</f>
        <v>2519613</v>
      </c>
      <c r="F147" s="30">
        <f>SUM(F148:F175)</f>
        <v>3879643</v>
      </c>
      <c r="G147" s="30">
        <f>SUM(G148:G175)</f>
        <v>3879052.9800000004</v>
      </c>
      <c r="H147" s="82">
        <f t="shared" si="2"/>
        <v>99.98479189966707</v>
      </c>
    </row>
    <row r="148" spans="1:8" ht="17.25" customHeight="1">
      <c r="A148" s="219" t="s">
        <v>19</v>
      </c>
      <c r="B148" s="219"/>
      <c r="C148" s="219"/>
      <c r="D148" s="25" t="s">
        <v>20</v>
      </c>
      <c r="E148" s="45">
        <v>640</v>
      </c>
      <c r="F148" s="64">
        <v>0</v>
      </c>
      <c r="G148" s="9">
        <v>0</v>
      </c>
      <c r="H148" s="9"/>
    </row>
    <row r="149" spans="1:8" ht="29.25" customHeight="1">
      <c r="A149" s="220" t="s">
        <v>120</v>
      </c>
      <c r="B149" s="220"/>
      <c r="C149" s="220"/>
      <c r="D149" s="3">
        <v>3070</v>
      </c>
      <c r="E149" s="64">
        <v>173000</v>
      </c>
      <c r="F149" s="64">
        <v>170780.23</v>
      </c>
      <c r="G149" s="66">
        <v>170780.23</v>
      </c>
      <c r="H149" s="9">
        <f t="shared" si="2"/>
        <v>100</v>
      </c>
    </row>
    <row r="150" spans="1:8" ht="18" customHeight="1">
      <c r="A150" s="152" t="s">
        <v>92</v>
      </c>
      <c r="B150" s="203"/>
      <c r="C150" s="204"/>
      <c r="D150" s="3">
        <v>4020</v>
      </c>
      <c r="E150" s="64"/>
      <c r="F150" s="64">
        <v>7560.38</v>
      </c>
      <c r="G150" s="66">
        <v>7560.38</v>
      </c>
      <c r="H150" s="9">
        <f t="shared" si="2"/>
        <v>100</v>
      </c>
    </row>
    <row r="151" spans="1:8" ht="21.75" customHeight="1">
      <c r="A151" s="220" t="s">
        <v>121</v>
      </c>
      <c r="B151" s="220"/>
      <c r="C151" s="220"/>
      <c r="D151" s="3">
        <v>4050</v>
      </c>
      <c r="E151" s="64">
        <v>1797325</v>
      </c>
      <c r="F151" s="31">
        <v>1926538.75</v>
      </c>
      <c r="G151" s="66">
        <v>1926538.75</v>
      </c>
      <c r="H151" s="9">
        <f t="shared" si="2"/>
        <v>100</v>
      </c>
    </row>
    <row r="152" spans="1:8" ht="27.75" customHeight="1">
      <c r="A152" s="221" t="s">
        <v>122</v>
      </c>
      <c r="B152" s="220"/>
      <c r="C152" s="220"/>
      <c r="D152" s="3">
        <v>4060</v>
      </c>
      <c r="E152" s="64">
        <v>1000</v>
      </c>
      <c r="F152" s="31">
        <v>126547.37</v>
      </c>
      <c r="G152" s="66">
        <v>126547.37</v>
      </c>
      <c r="H152" s="9">
        <f t="shared" si="2"/>
        <v>100</v>
      </c>
    </row>
    <row r="153" spans="1:8" ht="27.75" customHeight="1">
      <c r="A153" s="220" t="s">
        <v>123</v>
      </c>
      <c r="B153" s="220"/>
      <c r="C153" s="220"/>
      <c r="D153" s="3">
        <v>4070</v>
      </c>
      <c r="E153" s="64">
        <v>151288</v>
      </c>
      <c r="F153" s="31">
        <v>141070.48</v>
      </c>
      <c r="G153" s="66">
        <v>141070.48</v>
      </c>
      <c r="H153" s="9">
        <f t="shared" si="2"/>
        <v>100</v>
      </c>
    </row>
    <row r="154" spans="1:8" ht="18" customHeight="1">
      <c r="A154" s="180" t="s">
        <v>33</v>
      </c>
      <c r="B154" s="215"/>
      <c r="C154" s="215"/>
      <c r="D154" s="3">
        <v>4110</v>
      </c>
      <c r="E154" s="64">
        <v>1272</v>
      </c>
      <c r="F154" s="32">
        <v>3099.09</v>
      </c>
      <c r="G154" s="9">
        <v>3099.09</v>
      </c>
      <c r="H154" s="9">
        <f t="shared" si="2"/>
        <v>100</v>
      </c>
    </row>
    <row r="155" spans="1:8" ht="16.5" customHeight="1">
      <c r="A155" s="163" t="s">
        <v>35</v>
      </c>
      <c r="B155" s="163"/>
      <c r="C155" s="163"/>
      <c r="D155" s="3">
        <v>4120</v>
      </c>
      <c r="E155" s="64"/>
      <c r="F155" s="32">
        <v>185.23</v>
      </c>
      <c r="G155" s="9">
        <v>185.23</v>
      </c>
      <c r="H155" s="9">
        <f t="shared" si="2"/>
        <v>100</v>
      </c>
    </row>
    <row r="156" spans="1:8" ht="20.25" customHeight="1">
      <c r="A156" s="220" t="s">
        <v>124</v>
      </c>
      <c r="B156" s="220"/>
      <c r="C156" s="220"/>
      <c r="D156" s="3">
        <v>4180</v>
      </c>
      <c r="E156" s="64">
        <v>129000</v>
      </c>
      <c r="F156" s="32">
        <v>104590.16</v>
      </c>
      <c r="G156" s="9">
        <v>104590.16</v>
      </c>
      <c r="H156" s="9">
        <f t="shared" si="2"/>
        <v>100</v>
      </c>
    </row>
    <row r="157" spans="1:8" ht="14.25" customHeight="1">
      <c r="A157" s="218" t="s">
        <v>39</v>
      </c>
      <c r="B157" s="218"/>
      <c r="C157" s="218"/>
      <c r="D157" s="3">
        <v>4210</v>
      </c>
      <c r="E157" s="64">
        <v>119988</v>
      </c>
      <c r="F157" s="32">
        <v>205196.65</v>
      </c>
      <c r="G157" s="9">
        <v>205196.64</v>
      </c>
      <c r="H157" s="9">
        <f t="shared" si="2"/>
        <v>99.9999951266261</v>
      </c>
    </row>
    <row r="158" spans="1:8" ht="15" customHeight="1">
      <c r="A158" s="218" t="s">
        <v>125</v>
      </c>
      <c r="B158" s="218"/>
      <c r="C158" s="218"/>
      <c r="D158" s="3">
        <v>4220</v>
      </c>
      <c r="E158" s="64">
        <v>400</v>
      </c>
      <c r="F158" s="32">
        <v>408.66</v>
      </c>
      <c r="G158" s="9">
        <v>408.66</v>
      </c>
      <c r="H158" s="9">
        <f t="shared" si="2"/>
        <v>100</v>
      </c>
    </row>
    <row r="159" spans="1:8" ht="14.25" customHeight="1">
      <c r="A159" s="161" t="s">
        <v>301</v>
      </c>
      <c r="B159" s="162"/>
      <c r="C159" s="162"/>
      <c r="D159" s="8" t="s">
        <v>126</v>
      </c>
      <c r="E159" s="64">
        <v>400</v>
      </c>
      <c r="F159" s="32">
        <v>352.57</v>
      </c>
      <c r="G159" s="9">
        <v>352.57</v>
      </c>
      <c r="H159" s="9">
        <f t="shared" si="2"/>
        <v>100</v>
      </c>
    </row>
    <row r="160" spans="1:8" ht="15" customHeight="1">
      <c r="A160" s="161" t="s">
        <v>127</v>
      </c>
      <c r="B160" s="162"/>
      <c r="C160" s="162"/>
      <c r="D160" s="21" t="s">
        <v>128</v>
      </c>
      <c r="E160" s="64">
        <v>200</v>
      </c>
      <c r="F160" s="32">
        <v>85.4</v>
      </c>
      <c r="G160" s="9">
        <v>85.4</v>
      </c>
      <c r="H160" s="9">
        <f t="shared" si="2"/>
        <v>100</v>
      </c>
    </row>
    <row r="161" spans="1:8" ht="15.75" customHeight="1">
      <c r="A161" s="218" t="s">
        <v>41</v>
      </c>
      <c r="B161" s="218"/>
      <c r="C161" s="218"/>
      <c r="D161" s="3">
        <v>4260</v>
      </c>
      <c r="E161" s="64">
        <v>53000</v>
      </c>
      <c r="F161" s="32">
        <v>49222.14</v>
      </c>
      <c r="G161" s="9">
        <v>49222.14</v>
      </c>
      <c r="H161" s="9">
        <f t="shared" si="2"/>
        <v>100</v>
      </c>
    </row>
    <row r="162" spans="1:8" ht="15.75" customHeight="1">
      <c r="A162" s="218" t="s">
        <v>43</v>
      </c>
      <c r="B162" s="218"/>
      <c r="C162" s="218"/>
      <c r="D162" s="3">
        <v>4270</v>
      </c>
      <c r="E162" s="64">
        <v>10000</v>
      </c>
      <c r="F162" s="32">
        <v>12884.63</v>
      </c>
      <c r="G162" s="9">
        <v>12884.63</v>
      </c>
      <c r="H162" s="9">
        <f t="shared" si="2"/>
        <v>100</v>
      </c>
    </row>
    <row r="163" spans="1:8" ht="16.5" customHeight="1">
      <c r="A163" s="162" t="s">
        <v>108</v>
      </c>
      <c r="B163" s="162"/>
      <c r="C163" s="162"/>
      <c r="D163" s="8" t="s">
        <v>109</v>
      </c>
      <c r="E163" s="64">
        <v>10000</v>
      </c>
      <c r="F163" s="32">
        <v>11110.6</v>
      </c>
      <c r="G163" s="9">
        <v>11110.6</v>
      </c>
      <c r="H163" s="9">
        <f t="shared" si="2"/>
        <v>100</v>
      </c>
    </row>
    <row r="164" spans="1:8" ht="15.75" customHeight="1">
      <c r="A164" s="218" t="s">
        <v>13</v>
      </c>
      <c r="B164" s="218"/>
      <c r="C164" s="218"/>
      <c r="D164" s="3">
        <v>4300</v>
      </c>
      <c r="E164" s="64">
        <v>16900</v>
      </c>
      <c r="F164" s="32">
        <v>23688.67</v>
      </c>
      <c r="G164" s="9">
        <v>23688.66</v>
      </c>
      <c r="H164" s="9">
        <f t="shared" si="2"/>
        <v>99.99995778572627</v>
      </c>
    </row>
    <row r="165" spans="1:8" ht="18.75" customHeight="1">
      <c r="A165" s="161" t="s">
        <v>299</v>
      </c>
      <c r="B165" s="162"/>
      <c r="C165" s="162"/>
      <c r="D165" s="21" t="s">
        <v>46</v>
      </c>
      <c r="E165" s="64">
        <v>3400</v>
      </c>
      <c r="F165" s="32">
        <v>2876.76</v>
      </c>
      <c r="G165" s="9">
        <v>2876.76</v>
      </c>
      <c r="H165" s="9">
        <f t="shared" si="2"/>
        <v>100</v>
      </c>
    </row>
    <row r="166" spans="1:8" ht="19.5" customHeight="1">
      <c r="A166" s="132" t="s">
        <v>47</v>
      </c>
      <c r="B166" s="133"/>
      <c r="C166" s="133"/>
      <c r="D166" s="22" t="s">
        <v>48</v>
      </c>
      <c r="E166" s="64">
        <v>5000</v>
      </c>
      <c r="F166" s="32">
        <v>6259.68</v>
      </c>
      <c r="G166" s="9">
        <v>6259.68</v>
      </c>
      <c r="H166" s="9">
        <f t="shared" si="2"/>
        <v>100</v>
      </c>
    </row>
    <row r="167" spans="1:8" ht="16.5" customHeight="1">
      <c r="A167" s="132" t="s">
        <v>49</v>
      </c>
      <c r="B167" s="133"/>
      <c r="C167" s="133"/>
      <c r="D167" s="22" t="s">
        <v>50</v>
      </c>
      <c r="E167" s="64">
        <v>11000</v>
      </c>
      <c r="F167" s="32">
        <v>7033.68</v>
      </c>
      <c r="G167" s="32">
        <v>7033.68</v>
      </c>
      <c r="H167" s="9">
        <f t="shared" si="2"/>
        <v>100</v>
      </c>
    </row>
    <row r="168" spans="1:8" ht="17.25" customHeight="1">
      <c r="A168" s="218" t="s">
        <v>51</v>
      </c>
      <c r="B168" s="218"/>
      <c r="C168" s="218"/>
      <c r="D168" s="3">
        <v>4410</v>
      </c>
      <c r="E168" s="64">
        <v>10000</v>
      </c>
      <c r="F168" s="32">
        <v>19557.7</v>
      </c>
      <c r="G168" s="9">
        <v>19557.7</v>
      </c>
      <c r="H168" s="9">
        <f t="shared" si="2"/>
        <v>100</v>
      </c>
    </row>
    <row r="169" spans="1:8" ht="17.25" customHeight="1">
      <c r="A169" s="162" t="s">
        <v>53</v>
      </c>
      <c r="B169" s="162"/>
      <c r="C169" s="162"/>
      <c r="D169" s="8" t="s">
        <v>54</v>
      </c>
      <c r="E169" s="64">
        <v>3800</v>
      </c>
      <c r="F169" s="32">
        <v>1403.5</v>
      </c>
      <c r="G169" s="9">
        <v>1403.5</v>
      </c>
      <c r="H169" s="9">
        <f t="shared" si="2"/>
        <v>100</v>
      </c>
    </row>
    <row r="170" spans="1:8" ht="16.5" customHeight="1">
      <c r="A170" s="146" t="s">
        <v>285</v>
      </c>
      <c r="B170" s="147"/>
      <c r="C170" s="148"/>
      <c r="D170" s="21" t="s">
        <v>56</v>
      </c>
      <c r="E170" s="64"/>
      <c r="F170" s="32">
        <v>201</v>
      </c>
      <c r="G170" s="9">
        <v>201</v>
      </c>
      <c r="H170" s="9">
        <f t="shared" si="2"/>
        <v>100</v>
      </c>
    </row>
    <row r="171" spans="1:8" ht="19.5" customHeight="1">
      <c r="A171" s="162" t="s">
        <v>57</v>
      </c>
      <c r="B171" s="162"/>
      <c r="C171" s="162"/>
      <c r="D171" s="8" t="s">
        <v>58</v>
      </c>
      <c r="E171" s="64">
        <v>4500</v>
      </c>
      <c r="F171" s="32">
        <v>4164</v>
      </c>
      <c r="G171" s="9">
        <v>4164</v>
      </c>
      <c r="H171" s="9">
        <f t="shared" si="2"/>
        <v>100</v>
      </c>
    </row>
    <row r="172" spans="1:8" ht="15" customHeight="1">
      <c r="A172" s="162" t="s">
        <v>59</v>
      </c>
      <c r="B172" s="162"/>
      <c r="C172" s="162"/>
      <c r="D172" s="8" t="s">
        <v>61</v>
      </c>
      <c r="E172" s="64">
        <v>200</v>
      </c>
      <c r="F172" s="32">
        <v>166.8</v>
      </c>
      <c r="G172" s="9">
        <v>166.8</v>
      </c>
      <c r="H172" s="9">
        <f t="shared" si="2"/>
        <v>100</v>
      </c>
    </row>
    <row r="173" spans="1:8" ht="27.75" customHeight="1">
      <c r="A173" s="175" t="s">
        <v>64</v>
      </c>
      <c r="B173" s="175"/>
      <c r="C173" s="175"/>
      <c r="D173" s="22" t="s">
        <v>65</v>
      </c>
      <c r="E173" s="64">
        <v>2800</v>
      </c>
      <c r="F173" s="32">
        <v>2800</v>
      </c>
      <c r="G173" s="9">
        <v>2800</v>
      </c>
      <c r="H173" s="9">
        <f t="shared" si="2"/>
        <v>100</v>
      </c>
    </row>
    <row r="174" spans="1:8" ht="22.5" customHeight="1">
      <c r="A174" s="175" t="s">
        <v>66</v>
      </c>
      <c r="B174" s="175"/>
      <c r="C174" s="175"/>
      <c r="D174" s="22" t="s">
        <v>67</v>
      </c>
      <c r="E174" s="64">
        <v>14500</v>
      </c>
      <c r="F174" s="32">
        <v>12448.87</v>
      </c>
      <c r="G174" s="9">
        <v>12448.87</v>
      </c>
      <c r="H174" s="9">
        <f t="shared" si="2"/>
        <v>100</v>
      </c>
    </row>
    <row r="175" spans="1:8" ht="16.5" customHeight="1">
      <c r="A175" s="149" t="s">
        <v>94</v>
      </c>
      <c r="B175" s="170"/>
      <c r="C175" s="171"/>
      <c r="D175" s="22" t="s">
        <v>95</v>
      </c>
      <c r="E175" s="64"/>
      <c r="F175" s="32">
        <v>1039410</v>
      </c>
      <c r="G175" s="9">
        <v>1038820</v>
      </c>
      <c r="H175" s="9">
        <f t="shared" si="2"/>
        <v>99.94323702869897</v>
      </c>
    </row>
    <row r="176" spans="1:8" ht="19.5" customHeight="1">
      <c r="A176" s="177" t="s">
        <v>129</v>
      </c>
      <c r="B176" s="177"/>
      <c r="C176" s="42" t="s">
        <v>130</v>
      </c>
      <c r="D176" s="43"/>
      <c r="E176" s="30">
        <f>SUM(E177:E183)</f>
        <v>19381</v>
      </c>
      <c r="F176" s="30">
        <f>SUM(F177:F183)</f>
        <v>19420.6</v>
      </c>
      <c r="G176" s="30">
        <f>SUM(G177:G183)</f>
        <v>12761.83</v>
      </c>
      <c r="H176" s="82">
        <f t="shared" si="2"/>
        <v>65.71285130222547</v>
      </c>
    </row>
    <row r="177" spans="1:8" ht="18.75" customHeight="1">
      <c r="A177" s="162" t="s">
        <v>29</v>
      </c>
      <c r="B177" s="162"/>
      <c r="C177" s="162"/>
      <c r="D177" s="21" t="s">
        <v>30</v>
      </c>
      <c r="E177" s="45">
        <v>14400</v>
      </c>
      <c r="F177" s="64">
        <v>14400</v>
      </c>
      <c r="G177" s="66">
        <v>9660</v>
      </c>
      <c r="H177" s="9">
        <f t="shared" si="2"/>
        <v>67.08333333333333</v>
      </c>
    </row>
    <row r="178" spans="1:8" ht="18.75" customHeight="1">
      <c r="A178" s="161" t="s">
        <v>33</v>
      </c>
      <c r="B178" s="162"/>
      <c r="C178" s="162"/>
      <c r="D178" s="8" t="s">
        <v>34</v>
      </c>
      <c r="E178" s="45">
        <v>2463</v>
      </c>
      <c r="F178" s="64">
        <v>2463</v>
      </c>
      <c r="G178" s="66">
        <v>1660.56</v>
      </c>
      <c r="H178" s="9">
        <f t="shared" si="2"/>
        <v>67.42021924482339</v>
      </c>
    </row>
    <row r="179" spans="1:8" ht="17.25" customHeight="1">
      <c r="A179" s="162" t="s">
        <v>35</v>
      </c>
      <c r="B179" s="162"/>
      <c r="C179" s="162"/>
      <c r="D179" s="8" t="s">
        <v>36</v>
      </c>
      <c r="E179" s="45">
        <v>353</v>
      </c>
      <c r="F179" s="64">
        <v>353</v>
      </c>
      <c r="G179" s="66">
        <v>236.67</v>
      </c>
      <c r="H179" s="9">
        <f t="shared" si="2"/>
        <v>67.04532577903683</v>
      </c>
    </row>
    <row r="180" spans="1:8" ht="17.25" customHeight="1">
      <c r="A180" s="190" t="s">
        <v>39</v>
      </c>
      <c r="B180" s="190"/>
      <c r="C180" s="190"/>
      <c r="D180" s="21" t="s">
        <v>40</v>
      </c>
      <c r="E180" s="45">
        <v>1000</v>
      </c>
      <c r="F180" s="64">
        <v>600</v>
      </c>
      <c r="G180" s="66">
        <v>0</v>
      </c>
      <c r="H180" s="9">
        <f t="shared" si="2"/>
        <v>0</v>
      </c>
    </row>
    <row r="181" spans="1:8" ht="15.75" customHeight="1">
      <c r="A181" s="175" t="s">
        <v>13</v>
      </c>
      <c r="B181" s="217"/>
      <c r="C181" s="217"/>
      <c r="D181" s="44" t="s">
        <v>14</v>
      </c>
      <c r="E181" s="45">
        <v>400</v>
      </c>
      <c r="F181" s="64">
        <v>80</v>
      </c>
      <c r="G181" s="66">
        <v>40</v>
      </c>
      <c r="H181" s="9">
        <f t="shared" si="2"/>
        <v>50</v>
      </c>
    </row>
    <row r="182" spans="1:8" ht="18.75" customHeight="1">
      <c r="A182" s="175" t="s">
        <v>131</v>
      </c>
      <c r="B182" s="175"/>
      <c r="C182" s="175"/>
      <c r="D182" s="44" t="s">
        <v>56</v>
      </c>
      <c r="E182" s="45">
        <v>765</v>
      </c>
      <c r="F182" s="64">
        <v>804.6</v>
      </c>
      <c r="G182" s="66">
        <v>804.6</v>
      </c>
      <c r="H182" s="9">
        <f t="shared" si="2"/>
        <v>100</v>
      </c>
    </row>
    <row r="183" spans="1:8" ht="22.5" customHeight="1">
      <c r="A183" s="149" t="s">
        <v>62</v>
      </c>
      <c r="B183" s="170"/>
      <c r="C183" s="171"/>
      <c r="D183" s="44" t="s">
        <v>63</v>
      </c>
      <c r="E183" s="45"/>
      <c r="F183" s="64">
        <v>720</v>
      </c>
      <c r="G183" s="66">
        <v>360</v>
      </c>
      <c r="H183" s="9">
        <f t="shared" si="2"/>
        <v>50</v>
      </c>
    </row>
    <row r="184" spans="1:8" ht="21.75" customHeight="1">
      <c r="A184" s="84" t="s">
        <v>132</v>
      </c>
      <c r="B184" s="85" t="s">
        <v>133</v>
      </c>
      <c r="C184" s="86"/>
      <c r="D184" s="87"/>
      <c r="E184" s="83">
        <f aca="true" t="shared" si="3" ref="E184:G185">SUM(E185)</f>
        <v>219533</v>
      </c>
      <c r="F184" s="83">
        <f t="shared" si="3"/>
        <v>254665.27</v>
      </c>
      <c r="G184" s="83">
        <f t="shared" si="3"/>
        <v>169588.98</v>
      </c>
      <c r="H184" s="88">
        <f t="shared" si="2"/>
        <v>66.5928966285823</v>
      </c>
    </row>
    <row r="185" spans="1:8" ht="32.25" customHeight="1">
      <c r="A185" s="177" t="s">
        <v>302</v>
      </c>
      <c r="B185" s="177"/>
      <c r="C185" s="42" t="s">
        <v>134</v>
      </c>
      <c r="D185" s="43"/>
      <c r="E185" s="30">
        <f t="shared" si="3"/>
        <v>219533</v>
      </c>
      <c r="F185" s="30">
        <f t="shared" si="3"/>
        <v>254665.27</v>
      </c>
      <c r="G185" s="30">
        <f t="shared" si="3"/>
        <v>169588.98</v>
      </c>
      <c r="H185" s="82">
        <f t="shared" si="2"/>
        <v>66.5928966285823</v>
      </c>
    </row>
    <row r="186" spans="1:8" ht="29.25" customHeight="1">
      <c r="A186" s="216" t="s">
        <v>135</v>
      </c>
      <c r="B186" s="216"/>
      <c r="C186" s="216"/>
      <c r="D186" s="8" t="s">
        <v>136</v>
      </c>
      <c r="E186" s="45">
        <v>219533</v>
      </c>
      <c r="F186" s="31">
        <v>254665.27</v>
      </c>
      <c r="G186" s="9">
        <v>169588.98</v>
      </c>
      <c r="H186" s="9">
        <f t="shared" si="2"/>
        <v>66.5928966285823</v>
      </c>
    </row>
    <row r="187" spans="1:8" ht="22.5" customHeight="1">
      <c r="A187" s="86" t="s">
        <v>137</v>
      </c>
      <c r="B187" s="89" t="s">
        <v>138</v>
      </c>
      <c r="C187" s="87"/>
      <c r="D187" s="87"/>
      <c r="E187" s="83">
        <f>E188+E211+E224+E251+E279+E286+E314+E309</f>
        <v>18975465</v>
      </c>
      <c r="F187" s="83">
        <f>F188+F211+F224+F251+F279+F286+F314+F309</f>
        <v>20139074.53</v>
      </c>
      <c r="G187" s="83">
        <f>G188+G211+G224+G251+G279+G286+G314+G309</f>
        <v>20104783.44</v>
      </c>
      <c r="H187" s="88">
        <f>G187/F187*100</f>
        <v>99.82972857094839</v>
      </c>
    </row>
    <row r="188" spans="1:8" ht="23.25" customHeight="1">
      <c r="A188" s="172" t="s">
        <v>139</v>
      </c>
      <c r="B188" s="172"/>
      <c r="C188" s="42" t="s">
        <v>140</v>
      </c>
      <c r="D188" s="43"/>
      <c r="E188" s="30">
        <f>SUM(E189:E209)</f>
        <v>860833</v>
      </c>
      <c r="F188" s="30">
        <f>SUM(F189:F210)</f>
        <v>1041671.85</v>
      </c>
      <c r="G188" s="30">
        <f>SUM(G189:G210)</f>
        <v>1037552.1899999997</v>
      </c>
      <c r="H188" s="82">
        <f t="shared" si="2"/>
        <v>99.60451460793529</v>
      </c>
    </row>
    <row r="189" spans="1:8" ht="17.25" customHeight="1">
      <c r="A189" s="161" t="s">
        <v>27</v>
      </c>
      <c r="B189" s="162"/>
      <c r="C189" s="162"/>
      <c r="D189" s="21" t="s">
        <v>28</v>
      </c>
      <c r="E189" s="31">
        <v>1466</v>
      </c>
      <c r="F189" s="31">
        <v>2216</v>
      </c>
      <c r="G189" s="9">
        <v>2216</v>
      </c>
      <c r="H189" s="9">
        <f t="shared" si="2"/>
        <v>100</v>
      </c>
    </row>
    <row r="190" spans="1:8" ht="18" customHeight="1">
      <c r="A190" s="162" t="s">
        <v>29</v>
      </c>
      <c r="B190" s="162"/>
      <c r="C190" s="162"/>
      <c r="D190" s="21" t="s">
        <v>30</v>
      </c>
      <c r="E190" s="31">
        <v>582476</v>
      </c>
      <c r="F190" s="31">
        <v>684690.67</v>
      </c>
      <c r="G190" s="9">
        <v>681555.73</v>
      </c>
      <c r="H190" s="9">
        <f t="shared" si="2"/>
        <v>99.542137765657</v>
      </c>
    </row>
    <row r="191" spans="1:8" ht="15.75" customHeight="1">
      <c r="A191" s="161" t="s">
        <v>31</v>
      </c>
      <c r="B191" s="162"/>
      <c r="C191" s="162"/>
      <c r="D191" s="8" t="s">
        <v>32</v>
      </c>
      <c r="E191" s="31">
        <v>49658</v>
      </c>
      <c r="F191" s="31">
        <v>49380.24</v>
      </c>
      <c r="G191" s="9">
        <v>49380.24</v>
      </c>
      <c r="H191" s="9">
        <f t="shared" si="2"/>
        <v>100</v>
      </c>
    </row>
    <row r="192" spans="1:8" ht="18" customHeight="1">
      <c r="A192" s="161" t="s">
        <v>33</v>
      </c>
      <c r="B192" s="162"/>
      <c r="C192" s="162"/>
      <c r="D192" s="8" t="s">
        <v>34</v>
      </c>
      <c r="E192" s="31">
        <v>103735</v>
      </c>
      <c r="F192" s="31">
        <v>121423.28</v>
      </c>
      <c r="G192" s="9">
        <v>120856.98</v>
      </c>
      <c r="H192" s="9">
        <f t="shared" si="2"/>
        <v>99.53361497070414</v>
      </c>
    </row>
    <row r="193" spans="1:8" ht="15.75" customHeight="1">
      <c r="A193" s="162" t="s">
        <v>35</v>
      </c>
      <c r="B193" s="162"/>
      <c r="C193" s="162"/>
      <c r="D193" s="8" t="s">
        <v>36</v>
      </c>
      <c r="E193" s="31">
        <v>14613</v>
      </c>
      <c r="F193" s="31">
        <v>17057.9</v>
      </c>
      <c r="G193" s="9">
        <v>16983.98</v>
      </c>
      <c r="H193" s="9">
        <f t="shared" si="2"/>
        <v>99.56665240152655</v>
      </c>
    </row>
    <row r="194" spans="1:8" ht="17.25" customHeight="1">
      <c r="A194" s="162" t="s">
        <v>39</v>
      </c>
      <c r="B194" s="162"/>
      <c r="C194" s="162"/>
      <c r="D194" s="8" t="s">
        <v>40</v>
      </c>
      <c r="E194" s="31">
        <v>5488</v>
      </c>
      <c r="F194" s="31">
        <v>48420.58</v>
      </c>
      <c r="G194" s="9">
        <v>48340.68</v>
      </c>
      <c r="H194" s="9">
        <f t="shared" si="2"/>
        <v>99.83498751976948</v>
      </c>
    </row>
    <row r="195" spans="1:8" ht="17.25" customHeight="1">
      <c r="A195" s="161" t="s">
        <v>125</v>
      </c>
      <c r="B195" s="162"/>
      <c r="C195" s="162"/>
      <c r="D195" s="21" t="s">
        <v>141</v>
      </c>
      <c r="E195" s="31">
        <v>1000</v>
      </c>
      <c r="F195" s="31">
        <v>1020</v>
      </c>
      <c r="G195" s="9">
        <v>1008.72</v>
      </c>
      <c r="H195" s="9">
        <f t="shared" si="2"/>
        <v>98.89411764705882</v>
      </c>
    </row>
    <row r="196" spans="1:8" ht="18" customHeight="1">
      <c r="A196" s="161" t="s">
        <v>303</v>
      </c>
      <c r="B196" s="162"/>
      <c r="C196" s="162"/>
      <c r="D196" s="21" t="s">
        <v>126</v>
      </c>
      <c r="E196" s="31">
        <v>300</v>
      </c>
      <c r="F196" s="31">
        <v>300</v>
      </c>
      <c r="G196" s="9">
        <v>299.96</v>
      </c>
      <c r="H196" s="9">
        <f t="shared" si="2"/>
        <v>99.98666666666665</v>
      </c>
    </row>
    <row r="197" spans="1:8" ht="16.5" customHeight="1">
      <c r="A197" s="161" t="s">
        <v>127</v>
      </c>
      <c r="B197" s="162"/>
      <c r="C197" s="162"/>
      <c r="D197" s="21" t="s">
        <v>128</v>
      </c>
      <c r="E197" s="31">
        <v>3414</v>
      </c>
      <c r="F197" s="31">
        <v>3414</v>
      </c>
      <c r="G197" s="9">
        <v>3395.16</v>
      </c>
      <c r="H197" s="9">
        <f t="shared" si="2"/>
        <v>99.4481546572935</v>
      </c>
    </row>
    <row r="198" spans="1:8" ht="14.25" customHeight="1">
      <c r="A198" s="161" t="s">
        <v>41</v>
      </c>
      <c r="B198" s="162"/>
      <c r="C198" s="162"/>
      <c r="D198" s="8" t="s">
        <v>42</v>
      </c>
      <c r="E198" s="31">
        <v>47791</v>
      </c>
      <c r="F198" s="31">
        <v>47791</v>
      </c>
      <c r="G198" s="9">
        <v>47791</v>
      </c>
      <c r="H198" s="9">
        <f t="shared" si="2"/>
        <v>100</v>
      </c>
    </row>
    <row r="199" spans="1:8" ht="15.75" customHeight="1">
      <c r="A199" s="162" t="s">
        <v>43</v>
      </c>
      <c r="B199" s="162"/>
      <c r="C199" s="162"/>
      <c r="D199" s="8" t="s">
        <v>44</v>
      </c>
      <c r="E199" s="31">
        <v>6757</v>
      </c>
      <c r="F199" s="31">
        <v>15974.88</v>
      </c>
      <c r="G199" s="9">
        <v>15961.85</v>
      </c>
      <c r="H199" s="9">
        <f t="shared" si="2"/>
        <v>99.91843444207407</v>
      </c>
    </row>
    <row r="200" spans="1:8" ht="15.75" customHeight="1">
      <c r="A200" s="146" t="s">
        <v>108</v>
      </c>
      <c r="B200" s="147"/>
      <c r="C200" s="148"/>
      <c r="D200" s="21" t="s">
        <v>109</v>
      </c>
      <c r="E200" s="31"/>
      <c r="F200" s="31">
        <v>554</v>
      </c>
      <c r="G200" s="9">
        <v>554</v>
      </c>
      <c r="H200" s="9">
        <f t="shared" si="2"/>
        <v>100</v>
      </c>
    </row>
    <row r="201" spans="1:8" ht="15" customHeight="1">
      <c r="A201" s="161" t="s">
        <v>13</v>
      </c>
      <c r="B201" s="162"/>
      <c r="C201" s="162"/>
      <c r="D201" s="8" t="s">
        <v>14</v>
      </c>
      <c r="E201" s="31">
        <v>1098</v>
      </c>
      <c r="F201" s="31">
        <v>1098</v>
      </c>
      <c r="G201" s="9">
        <v>1008.7</v>
      </c>
      <c r="H201" s="9">
        <f t="shared" si="2"/>
        <v>91.86703096539162</v>
      </c>
    </row>
    <row r="202" spans="1:8" ht="15" customHeight="1">
      <c r="A202" s="161" t="s">
        <v>45</v>
      </c>
      <c r="B202" s="162"/>
      <c r="C202" s="162"/>
      <c r="D202" s="21" t="s">
        <v>46</v>
      </c>
      <c r="E202" s="31">
        <v>1139</v>
      </c>
      <c r="F202" s="31">
        <v>999</v>
      </c>
      <c r="G202" s="9">
        <v>989.85</v>
      </c>
      <c r="H202" s="9">
        <f t="shared" si="2"/>
        <v>99.08408408408408</v>
      </c>
    </row>
    <row r="203" spans="1:8" ht="21.75" customHeight="1">
      <c r="A203" s="132" t="s">
        <v>47</v>
      </c>
      <c r="B203" s="133"/>
      <c r="C203" s="133"/>
      <c r="D203" s="22" t="s">
        <v>48</v>
      </c>
      <c r="E203" s="31">
        <v>510</v>
      </c>
      <c r="F203" s="31">
        <v>810</v>
      </c>
      <c r="G203" s="9">
        <v>712.37</v>
      </c>
      <c r="H203" s="9">
        <f t="shared" si="2"/>
        <v>87.94691358024691</v>
      </c>
    </row>
    <row r="204" spans="1:8" ht="19.5" customHeight="1">
      <c r="A204" s="132" t="s">
        <v>49</v>
      </c>
      <c r="B204" s="133"/>
      <c r="C204" s="133"/>
      <c r="D204" s="22" t="s">
        <v>50</v>
      </c>
      <c r="E204" s="31">
        <v>1019</v>
      </c>
      <c r="F204" s="31">
        <v>1759</v>
      </c>
      <c r="G204" s="9">
        <v>1750.6</v>
      </c>
      <c r="H204" s="9">
        <f t="shared" si="2"/>
        <v>99.52245594087549</v>
      </c>
    </row>
    <row r="205" spans="1:8" ht="17.25" customHeight="1">
      <c r="A205" s="162" t="s">
        <v>51</v>
      </c>
      <c r="B205" s="162"/>
      <c r="C205" s="162"/>
      <c r="D205" s="8" t="s">
        <v>52</v>
      </c>
      <c r="E205" s="31">
        <v>1189</v>
      </c>
      <c r="F205" s="31">
        <v>580.49</v>
      </c>
      <c r="G205" s="9">
        <v>580.49</v>
      </c>
      <c r="H205" s="9">
        <f t="shared" si="2"/>
        <v>100</v>
      </c>
    </row>
    <row r="206" spans="1:8" ht="18" customHeight="1">
      <c r="A206" s="161" t="s">
        <v>53</v>
      </c>
      <c r="B206" s="162"/>
      <c r="C206" s="162"/>
      <c r="D206" s="8" t="s">
        <v>54</v>
      </c>
      <c r="E206" s="31">
        <v>3509</v>
      </c>
      <c r="F206" s="31">
        <v>3378.09</v>
      </c>
      <c r="G206" s="9">
        <v>3378.09</v>
      </c>
      <c r="H206" s="9">
        <f t="shared" si="2"/>
        <v>100</v>
      </c>
    </row>
    <row r="207" spans="1:8" ht="18" customHeight="1">
      <c r="A207" s="161" t="s">
        <v>55</v>
      </c>
      <c r="B207" s="162"/>
      <c r="C207" s="162"/>
      <c r="D207" s="8" t="s">
        <v>56</v>
      </c>
      <c r="E207" s="31">
        <v>35171</v>
      </c>
      <c r="F207" s="31">
        <v>36945.6</v>
      </c>
      <c r="G207" s="9">
        <v>36945.6</v>
      </c>
      <c r="H207" s="9">
        <f>G207/F207*100</f>
        <v>100</v>
      </c>
    </row>
    <row r="208" spans="1:8" ht="19.5" customHeight="1">
      <c r="A208" s="212" t="s">
        <v>62</v>
      </c>
      <c r="B208" s="213"/>
      <c r="C208" s="214"/>
      <c r="D208" s="70">
        <v>4700</v>
      </c>
      <c r="E208" s="9"/>
      <c r="F208" s="9">
        <v>747</v>
      </c>
      <c r="G208" s="9">
        <v>747</v>
      </c>
      <c r="H208" s="69">
        <f>G208/F208*100</f>
        <v>100</v>
      </c>
    </row>
    <row r="209" spans="1:8" ht="27.75" customHeight="1">
      <c r="A209" s="175" t="s">
        <v>64</v>
      </c>
      <c r="B209" s="175"/>
      <c r="C209" s="175"/>
      <c r="D209" s="22" t="s">
        <v>65</v>
      </c>
      <c r="E209" s="31">
        <v>500</v>
      </c>
      <c r="F209" s="31">
        <v>1200</v>
      </c>
      <c r="G209" s="9">
        <v>1183.07</v>
      </c>
      <c r="H209" s="9">
        <f>G209/F209*100</f>
        <v>98.58916666666666</v>
      </c>
    </row>
    <row r="210" spans="1:8" ht="20.25" customHeight="1">
      <c r="A210" s="175" t="s">
        <v>66</v>
      </c>
      <c r="B210" s="175"/>
      <c r="C210" s="175"/>
      <c r="D210" s="70">
        <v>4750</v>
      </c>
      <c r="E210" s="9"/>
      <c r="F210" s="9">
        <v>1912.12</v>
      </c>
      <c r="G210" s="9">
        <v>1912.12</v>
      </c>
      <c r="H210" s="9">
        <f>G210/F210*100</f>
        <v>100</v>
      </c>
    </row>
    <row r="211" spans="1:8" ht="20.25" customHeight="1">
      <c r="A211" s="172" t="s">
        <v>142</v>
      </c>
      <c r="B211" s="172"/>
      <c r="C211" s="42" t="s">
        <v>143</v>
      </c>
      <c r="D211" s="105"/>
      <c r="E211" s="30">
        <f>SUM(E212:E223)</f>
        <v>713441</v>
      </c>
      <c r="F211" s="30">
        <f>SUM(F212:F223)</f>
        <v>745047.2399999999</v>
      </c>
      <c r="G211" s="30">
        <f>SUM(G212:G223)</f>
        <v>734390.6999999998</v>
      </c>
      <c r="H211" s="82">
        <f t="shared" si="2"/>
        <v>98.56968264186845</v>
      </c>
    </row>
    <row r="212" spans="1:8" ht="16.5" customHeight="1">
      <c r="A212" s="161" t="s">
        <v>27</v>
      </c>
      <c r="B212" s="162"/>
      <c r="C212" s="162"/>
      <c r="D212" s="21" t="s">
        <v>28</v>
      </c>
      <c r="E212" s="64">
        <v>1300</v>
      </c>
      <c r="F212" s="64">
        <v>1300</v>
      </c>
      <c r="G212" s="66">
        <v>1300</v>
      </c>
      <c r="H212" s="9">
        <f t="shared" si="2"/>
        <v>100</v>
      </c>
    </row>
    <row r="213" spans="1:8" ht="17.25" customHeight="1">
      <c r="A213" s="162" t="s">
        <v>29</v>
      </c>
      <c r="B213" s="162"/>
      <c r="C213" s="162"/>
      <c r="D213" s="21" t="s">
        <v>30</v>
      </c>
      <c r="E213" s="64">
        <v>504969</v>
      </c>
      <c r="F213" s="64">
        <v>540016.62</v>
      </c>
      <c r="G213" s="66">
        <v>540012.47</v>
      </c>
      <c r="H213" s="9">
        <f t="shared" si="2"/>
        <v>99.99923150513405</v>
      </c>
    </row>
    <row r="214" spans="1:8" ht="17.25" customHeight="1">
      <c r="A214" s="161" t="s">
        <v>31</v>
      </c>
      <c r="B214" s="162"/>
      <c r="C214" s="162"/>
      <c r="D214" s="8" t="s">
        <v>32</v>
      </c>
      <c r="E214" s="64">
        <v>46747</v>
      </c>
      <c r="F214" s="64">
        <v>41570.33</v>
      </c>
      <c r="G214" s="66">
        <v>41570.33</v>
      </c>
      <c r="H214" s="9">
        <f t="shared" si="2"/>
        <v>100</v>
      </c>
    </row>
    <row r="215" spans="1:8" ht="16.5" customHeight="1">
      <c r="A215" s="161" t="s">
        <v>33</v>
      </c>
      <c r="B215" s="162"/>
      <c r="C215" s="162"/>
      <c r="D215" s="8" t="s">
        <v>34</v>
      </c>
      <c r="E215" s="64">
        <v>89275</v>
      </c>
      <c r="F215" s="64">
        <v>89650.23</v>
      </c>
      <c r="G215" s="66">
        <v>89649.55</v>
      </c>
      <c r="H215" s="9">
        <f t="shared" si="2"/>
        <v>99.9992414966476</v>
      </c>
    </row>
    <row r="216" spans="1:8" ht="16.5" customHeight="1">
      <c r="A216" s="162" t="s">
        <v>35</v>
      </c>
      <c r="B216" s="162"/>
      <c r="C216" s="162"/>
      <c r="D216" s="8" t="s">
        <v>36</v>
      </c>
      <c r="E216" s="64">
        <v>12542</v>
      </c>
      <c r="F216" s="64">
        <v>12601.24</v>
      </c>
      <c r="G216" s="66">
        <v>12601.21</v>
      </c>
      <c r="H216" s="9">
        <f aca="true" t="shared" si="4" ref="H216:H274">G216/F216*100</f>
        <v>99.99976192819119</v>
      </c>
    </row>
    <row r="217" spans="1:8" ht="15" customHeight="1">
      <c r="A217" s="162" t="s">
        <v>39</v>
      </c>
      <c r="B217" s="162"/>
      <c r="C217" s="162"/>
      <c r="D217" s="8" t="s">
        <v>40</v>
      </c>
      <c r="E217" s="64">
        <v>2405</v>
      </c>
      <c r="F217" s="64">
        <v>2405</v>
      </c>
      <c r="G217" s="66">
        <v>2405</v>
      </c>
      <c r="H217" s="9">
        <f t="shared" si="4"/>
        <v>100</v>
      </c>
    </row>
    <row r="218" spans="1:8" ht="15.75" customHeight="1">
      <c r="A218" s="161" t="s">
        <v>127</v>
      </c>
      <c r="B218" s="162"/>
      <c r="C218" s="162"/>
      <c r="D218" s="21" t="s">
        <v>128</v>
      </c>
      <c r="E218" s="64">
        <v>1137</v>
      </c>
      <c r="F218" s="64">
        <v>1137</v>
      </c>
      <c r="G218" s="66">
        <v>1089.29</v>
      </c>
      <c r="H218" s="9">
        <f t="shared" si="4"/>
        <v>95.80386983289357</v>
      </c>
    </row>
    <row r="219" spans="1:8" ht="15" customHeight="1">
      <c r="A219" s="161" t="s">
        <v>41</v>
      </c>
      <c r="B219" s="162"/>
      <c r="C219" s="162"/>
      <c r="D219" s="8" t="s">
        <v>42</v>
      </c>
      <c r="E219" s="64">
        <v>26079</v>
      </c>
      <c r="F219" s="64">
        <v>26079</v>
      </c>
      <c r="G219" s="66">
        <v>15524.73</v>
      </c>
      <c r="H219" s="9">
        <f t="shared" si="4"/>
        <v>59.529621534568044</v>
      </c>
    </row>
    <row r="220" spans="1:8" ht="14.25" customHeight="1">
      <c r="A220" s="162" t="s">
        <v>43</v>
      </c>
      <c r="B220" s="162"/>
      <c r="C220" s="162"/>
      <c r="D220" s="8" t="s">
        <v>44</v>
      </c>
      <c r="E220" s="64">
        <v>917</v>
      </c>
      <c r="F220" s="64">
        <v>917</v>
      </c>
      <c r="G220" s="66">
        <v>917</v>
      </c>
      <c r="H220" s="9">
        <f t="shared" si="4"/>
        <v>100</v>
      </c>
    </row>
    <row r="221" spans="1:8" ht="15" customHeight="1">
      <c r="A221" s="161" t="s">
        <v>13</v>
      </c>
      <c r="B221" s="162"/>
      <c r="C221" s="162"/>
      <c r="D221" s="8" t="s">
        <v>14</v>
      </c>
      <c r="E221" s="64">
        <v>1888</v>
      </c>
      <c r="F221" s="64">
        <v>1888</v>
      </c>
      <c r="G221" s="66">
        <v>1872.08</v>
      </c>
      <c r="H221" s="9">
        <f t="shared" si="4"/>
        <v>99.15677966101694</v>
      </c>
    </row>
    <row r="222" spans="1:8" ht="15" customHeight="1">
      <c r="A222" s="162" t="s">
        <v>51</v>
      </c>
      <c r="B222" s="162"/>
      <c r="C222" s="162"/>
      <c r="D222" s="8" t="s">
        <v>52</v>
      </c>
      <c r="E222" s="64">
        <v>362</v>
      </c>
      <c r="F222" s="64">
        <v>362</v>
      </c>
      <c r="G222" s="66">
        <v>328.22</v>
      </c>
      <c r="H222" s="9">
        <f t="shared" si="4"/>
        <v>90.66850828729282</v>
      </c>
    </row>
    <row r="223" spans="1:8" ht="15" customHeight="1">
      <c r="A223" s="161" t="s">
        <v>55</v>
      </c>
      <c r="B223" s="162"/>
      <c r="C223" s="162"/>
      <c r="D223" s="8" t="s">
        <v>56</v>
      </c>
      <c r="E223" s="64">
        <v>25820</v>
      </c>
      <c r="F223" s="64">
        <v>27120.82</v>
      </c>
      <c r="G223" s="66">
        <v>27120.82</v>
      </c>
      <c r="H223" s="9">
        <f t="shared" si="4"/>
        <v>100</v>
      </c>
    </row>
    <row r="224" spans="1:8" ht="21" customHeight="1">
      <c r="A224" s="210" t="s">
        <v>144</v>
      </c>
      <c r="B224" s="210"/>
      <c r="C224" s="103" t="s">
        <v>145</v>
      </c>
      <c r="D224" s="104"/>
      <c r="E224" s="60">
        <f>SUM(E225:E226)</f>
        <v>8071813</v>
      </c>
      <c r="F224" s="60">
        <f>SUM(F225:F226)</f>
        <v>8602162.09</v>
      </c>
      <c r="G224" s="60">
        <f>G225+G226</f>
        <v>8596117.41</v>
      </c>
      <c r="H224" s="72">
        <f t="shared" si="4"/>
        <v>99.92973068936905</v>
      </c>
    </row>
    <row r="225" spans="1:8" ht="21" customHeight="1">
      <c r="A225" s="195" t="s">
        <v>146</v>
      </c>
      <c r="B225" s="195"/>
      <c r="C225" s="195"/>
      <c r="D225" s="3">
        <v>2540</v>
      </c>
      <c r="E225" s="17">
        <v>416790</v>
      </c>
      <c r="F225" s="27">
        <v>450833</v>
      </c>
      <c r="G225" s="9">
        <v>450833</v>
      </c>
      <c r="H225" s="9">
        <f t="shared" si="4"/>
        <v>100</v>
      </c>
    </row>
    <row r="226" spans="1:8" ht="18.75" customHeight="1">
      <c r="A226" s="211" t="s">
        <v>144</v>
      </c>
      <c r="B226" s="211"/>
      <c r="C226" s="211"/>
      <c r="D226" s="211"/>
      <c r="E226" s="60">
        <f>SUM(E227:E249)</f>
        <v>7655023</v>
      </c>
      <c r="F226" s="60">
        <f>SUM(F227:F250)</f>
        <v>8151329.09</v>
      </c>
      <c r="G226" s="60">
        <f>SUM(G227:G250)</f>
        <v>8145284.41</v>
      </c>
      <c r="H226" s="72">
        <f t="shared" si="4"/>
        <v>99.92584424045134</v>
      </c>
    </row>
    <row r="227" spans="1:8" ht="17.25" customHeight="1">
      <c r="A227" s="176" t="s">
        <v>27</v>
      </c>
      <c r="B227" s="163"/>
      <c r="C227" s="163"/>
      <c r="D227" s="22" t="s">
        <v>28</v>
      </c>
      <c r="E227" s="17">
        <f>'[1]Arkusz2'!E9</f>
        <v>7054</v>
      </c>
      <c r="F227" s="17">
        <v>5669.02</v>
      </c>
      <c r="G227" s="9">
        <v>5669.02</v>
      </c>
      <c r="H227" s="9">
        <f t="shared" si="4"/>
        <v>100</v>
      </c>
    </row>
    <row r="228" spans="1:8" ht="17.25" customHeight="1">
      <c r="A228" s="163" t="s">
        <v>29</v>
      </c>
      <c r="B228" s="163"/>
      <c r="C228" s="163"/>
      <c r="D228" s="22" t="s">
        <v>30</v>
      </c>
      <c r="E228" s="17">
        <f>'[1]Arkusz2'!E10</f>
        <v>2361632</v>
      </c>
      <c r="F228" s="17">
        <v>2524248.06</v>
      </c>
      <c r="G228" s="9">
        <v>2523085.12</v>
      </c>
      <c r="H228" s="9">
        <f t="shared" si="4"/>
        <v>99.95392925051907</v>
      </c>
    </row>
    <row r="229" spans="1:8" ht="15.75" customHeight="1">
      <c r="A229" s="176" t="s">
        <v>31</v>
      </c>
      <c r="B229" s="163"/>
      <c r="C229" s="163"/>
      <c r="D229" s="35" t="s">
        <v>32</v>
      </c>
      <c r="E229" s="17">
        <f>'[1]Arkusz2'!E11</f>
        <v>190360</v>
      </c>
      <c r="F229" s="17">
        <v>187472</v>
      </c>
      <c r="G229" s="9">
        <v>187472</v>
      </c>
      <c r="H229" s="9">
        <f t="shared" si="4"/>
        <v>100</v>
      </c>
    </row>
    <row r="230" spans="1:8" ht="15" customHeight="1">
      <c r="A230" s="176" t="s">
        <v>33</v>
      </c>
      <c r="B230" s="163"/>
      <c r="C230" s="163"/>
      <c r="D230" s="35" t="s">
        <v>34</v>
      </c>
      <c r="E230" s="17">
        <f>'[1]Arkusz2'!E12</f>
        <v>414747</v>
      </c>
      <c r="F230" s="17">
        <v>453896.55</v>
      </c>
      <c r="G230" s="9">
        <v>453302.3</v>
      </c>
      <c r="H230" s="9">
        <f t="shared" si="4"/>
        <v>99.86907809720078</v>
      </c>
    </row>
    <row r="231" spans="1:8" ht="16.5" customHeight="1">
      <c r="A231" s="163" t="s">
        <v>35</v>
      </c>
      <c r="B231" s="163"/>
      <c r="C231" s="163"/>
      <c r="D231" s="35" t="s">
        <v>36</v>
      </c>
      <c r="E231" s="17">
        <f>'[1]Arkusz2'!E13</f>
        <v>59009</v>
      </c>
      <c r="F231" s="17">
        <v>64630.16</v>
      </c>
      <c r="G231" s="9">
        <v>64601.05</v>
      </c>
      <c r="H231" s="9">
        <f t="shared" si="4"/>
        <v>99.95495910887425</v>
      </c>
    </row>
    <row r="232" spans="1:8" ht="15.75" customHeight="1">
      <c r="A232" s="176" t="s">
        <v>106</v>
      </c>
      <c r="B232" s="163"/>
      <c r="C232" s="163"/>
      <c r="D232" s="22" t="s">
        <v>107</v>
      </c>
      <c r="E232" s="17">
        <f>'[1]Arkusz2'!E14</f>
        <v>1200</v>
      </c>
      <c r="F232" s="17">
        <v>2736</v>
      </c>
      <c r="G232" s="9">
        <v>2736</v>
      </c>
      <c r="H232" s="9">
        <f t="shared" si="4"/>
        <v>100</v>
      </c>
    </row>
    <row r="233" spans="1:8" ht="15" customHeight="1">
      <c r="A233" s="176" t="s">
        <v>147</v>
      </c>
      <c r="B233" s="163"/>
      <c r="C233" s="163"/>
      <c r="D233" s="35" t="s">
        <v>38</v>
      </c>
      <c r="E233" s="17">
        <f>'[1]Arkusz2'!E15</f>
        <v>2600</v>
      </c>
      <c r="F233" s="17">
        <v>4239.08</v>
      </c>
      <c r="G233" s="9">
        <v>4239.08</v>
      </c>
      <c r="H233" s="9">
        <f t="shared" si="4"/>
        <v>100</v>
      </c>
    </row>
    <row r="234" spans="1:8" ht="15.75" customHeight="1">
      <c r="A234" s="163" t="s">
        <v>39</v>
      </c>
      <c r="B234" s="163"/>
      <c r="C234" s="163"/>
      <c r="D234" s="35" t="s">
        <v>40</v>
      </c>
      <c r="E234" s="17">
        <f>'[1]Arkusz2'!E16</f>
        <v>41598</v>
      </c>
      <c r="F234" s="17">
        <v>96883</v>
      </c>
      <c r="G234" s="9">
        <v>96881.81</v>
      </c>
      <c r="H234" s="9">
        <f t="shared" si="4"/>
        <v>99.99877171433585</v>
      </c>
    </row>
    <row r="235" spans="1:8" ht="15" customHeight="1">
      <c r="A235" s="208" t="s">
        <v>301</v>
      </c>
      <c r="B235" s="208"/>
      <c r="C235" s="208"/>
      <c r="D235" s="22" t="s">
        <v>126</v>
      </c>
      <c r="E235" s="17">
        <f>'[1]Arkusz2'!E18</f>
        <v>598</v>
      </c>
      <c r="F235" s="17">
        <v>598</v>
      </c>
      <c r="G235" s="9">
        <v>598</v>
      </c>
      <c r="H235" s="9">
        <f t="shared" si="4"/>
        <v>100</v>
      </c>
    </row>
    <row r="236" spans="1:8" ht="14.25" customHeight="1">
      <c r="A236" s="176" t="s">
        <v>127</v>
      </c>
      <c r="B236" s="163"/>
      <c r="C236" s="163"/>
      <c r="D236" s="22" t="s">
        <v>128</v>
      </c>
      <c r="E236" s="17">
        <f>'[1]Arkusz2'!E19</f>
        <v>6167</v>
      </c>
      <c r="F236" s="17">
        <v>22507.42</v>
      </c>
      <c r="G236" s="9">
        <v>22507.42</v>
      </c>
      <c r="H236" s="9">
        <f t="shared" si="4"/>
        <v>100</v>
      </c>
    </row>
    <row r="237" spans="1:8" ht="14.25" customHeight="1">
      <c r="A237" s="176" t="s">
        <v>41</v>
      </c>
      <c r="B237" s="163"/>
      <c r="C237" s="163"/>
      <c r="D237" s="35" t="s">
        <v>42</v>
      </c>
      <c r="E237" s="17">
        <f>'[1]Arkusz2'!E20</f>
        <v>209982</v>
      </c>
      <c r="F237" s="17">
        <v>257496.04</v>
      </c>
      <c r="G237" s="9">
        <v>254676.61</v>
      </c>
      <c r="H237" s="9">
        <f t="shared" si="4"/>
        <v>98.90505888944932</v>
      </c>
    </row>
    <row r="238" spans="1:8" ht="12.75">
      <c r="A238" s="163" t="s">
        <v>43</v>
      </c>
      <c r="B238" s="163"/>
      <c r="C238" s="163"/>
      <c r="D238" s="35" t="s">
        <v>44</v>
      </c>
      <c r="E238" s="17">
        <f>'[1]Arkusz2'!E21</f>
        <v>19674</v>
      </c>
      <c r="F238" s="17">
        <v>120520.5</v>
      </c>
      <c r="G238" s="9">
        <v>120518.99</v>
      </c>
      <c r="H238" s="9">
        <f t="shared" si="4"/>
        <v>99.99874710111558</v>
      </c>
    </row>
    <row r="239" spans="1:8" ht="15" customHeight="1">
      <c r="A239" s="208" t="s">
        <v>108</v>
      </c>
      <c r="B239" s="208"/>
      <c r="C239" s="208"/>
      <c r="D239" s="22" t="s">
        <v>109</v>
      </c>
      <c r="E239" s="17">
        <f>'[1]Arkusz2'!E22</f>
        <v>4000</v>
      </c>
      <c r="F239" s="17">
        <v>2955</v>
      </c>
      <c r="G239" s="9">
        <v>2955</v>
      </c>
      <c r="H239" s="9">
        <f t="shared" si="4"/>
        <v>100</v>
      </c>
    </row>
    <row r="240" spans="1:8" ht="14.25" customHeight="1">
      <c r="A240" s="176" t="s">
        <v>13</v>
      </c>
      <c r="B240" s="163"/>
      <c r="C240" s="163"/>
      <c r="D240" s="35" t="s">
        <v>14</v>
      </c>
      <c r="E240" s="17">
        <f>'[1]Arkusz2'!E23</f>
        <v>27026</v>
      </c>
      <c r="F240" s="17">
        <v>27666.13</v>
      </c>
      <c r="G240" s="9">
        <v>27255.65</v>
      </c>
      <c r="H240" s="9">
        <f t="shared" si="4"/>
        <v>98.516308569359</v>
      </c>
    </row>
    <row r="241" spans="1:8" ht="15.75" customHeight="1">
      <c r="A241" s="176" t="s">
        <v>149</v>
      </c>
      <c r="B241" s="163"/>
      <c r="C241" s="163"/>
      <c r="D241" s="22" t="s">
        <v>46</v>
      </c>
      <c r="E241" s="17">
        <f>'[1]Arkusz2'!E24</f>
        <v>4643</v>
      </c>
      <c r="F241" s="17">
        <v>4487</v>
      </c>
      <c r="G241" s="9">
        <v>4394.91</v>
      </c>
      <c r="H241" s="9">
        <f t="shared" si="4"/>
        <v>97.94762647648763</v>
      </c>
    </row>
    <row r="242" spans="1:8" ht="20.25" customHeight="1">
      <c r="A242" s="132" t="s">
        <v>47</v>
      </c>
      <c r="B242" s="133"/>
      <c r="C242" s="133"/>
      <c r="D242" s="22" t="s">
        <v>48</v>
      </c>
      <c r="E242" s="17">
        <f>'[1]Arkusz2'!E25</f>
        <v>2289</v>
      </c>
      <c r="F242" s="17">
        <v>1629</v>
      </c>
      <c r="G242" s="9">
        <v>1561.88</v>
      </c>
      <c r="H242" s="9">
        <f t="shared" si="4"/>
        <v>95.87968078575814</v>
      </c>
    </row>
    <row r="243" spans="1:8" ht="18.75" customHeight="1">
      <c r="A243" s="132" t="s">
        <v>49</v>
      </c>
      <c r="B243" s="133"/>
      <c r="C243" s="133"/>
      <c r="D243" s="22" t="s">
        <v>50</v>
      </c>
      <c r="E243" s="17">
        <f>'[1]Arkusz2'!E26</f>
        <v>5284</v>
      </c>
      <c r="F243" s="17">
        <v>3637.53</v>
      </c>
      <c r="G243" s="9">
        <v>3637.53</v>
      </c>
      <c r="H243" s="9">
        <f t="shared" si="4"/>
        <v>100</v>
      </c>
    </row>
    <row r="244" spans="1:8" ht="17.25" customHeight="1">
      <c r="A244" s="163" t="s">
        <v>51</v>
      </c>
      <c r="B244" s="163"/>
      <c r="C244" s="163"/>
      <c r="D244" s="35" t="s">
        <v>52</v>
      </c>
      <c r="E244" s="17">
        <f>'[1]Arkusz2'!E27</f>
        <v>2826</v>
      </c>
      <c r="F244" s="17">
        <v>2312.86</v>
      </c>
      <c r="G244" s="9">
        <v>2311.81</v>
      </c>
      <c r="H244" s="9">
        <f t="shared" si="4"/>
        <v>99.95460166201153</v>
      </c>
    </row>
    <row r="245" spans="1:8" ht="15.75" customHeight="1">
      <c r="A245" s="176" t="s">
        <v>53</v>
      </c>
      <c r="B245" s="163"/>
      <c r="C245" s="163"/>
      <c r="D245" s="35" t="s">
        <v>54</v>
      </c>
      <c r="E245" s="17">
        <f>'[1]Arkusz2'!E28</f>
        <v>7895</v>
      </c>
      <c r="F245" s="17">
        <v>4893.87</v>
      </c>
      <c r="G245" s="9">
        <v>4893.87</v>
      </c>
      <c r="H245" s="9">
        <f t="shared" si="4"/>
        <v>100</v>
      </c>
    </row>
    <row r="246" spans="1:8" ht="17.25" customHeight="1">
      <c r="A246" s="176" t="s">
        <v>55</v>
      </c>
      <c r="B246" s="163"/>
      <c r="C246" s="163"/>
      <c r="D246" s="35" t="s">
        <v>56</v>
      </c>
      <c r="E246" s="17">
        <f>'[1]Arkusz2'!E29</f>
        <v>149517</v>
      </c>
      <c r="F246" s="17">
        <v>156656.1</v>
      </c>
      <c r="G246" s="9">
        <v>156656.1</v>
      </c>
      <c r="H246" s="9">
        <f t="shared" si="4"/>
        <v>100</v>
      </c>
    </row>
    <row r="247" spans="1:8" ht="27.75" customHeight="1">
      <c r="A247" s="175" t="s">
        <v>64</v>
      </c>
      <c r="B247" s="175"/>
      <c r="C247" s="175"/>
      <c r="D247" s="22" t="s">
        <v>65</v>
      </c>
      <c r="E247" s="17">
        <f>'[1]Arkusz2'!E33</f>
        <v>2309</v>
      </c>
      <c r="F247" s="17">
        <v>2443.91</v>
      </c>
      <c r="G247" s="9">
        <v>2443.86</v>
      </c>
      <c r="H247" s="9">
        <f t="shared" si="4"/>
        <v>99.99795409814601</v>
      </c>
    </row>
    <row r="248" spans="1:8" ht="18.75" customHeight="1">
      <c r="A248" s="175" t="s">
        <v>66</v>
      </c>
      <c r="B248" s="175"/>
      <c r="C248" s="175"/>
      <c r="D248" s="22" t="s">
        <v>67</v>
      </c>
      <c r="E248" s="17">
        <f>'[1]Arkusz2'!E34</f>
        <v>3613</v>
      </c>
      <c r="F248" s="17">
        <v>6111.86</v>
      </c>
      <c r="G248" s="9">
        <v>6111.81</v>
      </c>
      <c r="H248" s="9">
        <f t="shared" si="4"/>
        <v>99.999181918434</v>
      </c>
    </row>
    <row r="249" spans="1:8" ht="18" customHeight="1">
      <c r="A249" s="176" t="s">
        <v>298</v>
      </c>
      <c r="B249" s="163"/>
      <c r="C249" s="163"/>
      <c r="D249" s="22" t="s">
        <v>71</v>
      </c>
      <c r="E249" s="17">
        <f>'[1]Arkusz2'!E35</f>
        <v>4131000</v>
      </c>
      <c r="F249" s="17">
        <v>4187640</v>
      </c>
      <c r="G249" s="9">
        <v>4186775.59</v>
      </c>
      <c r="H249" s="9">
        <f t="shared" si="4"/>
        <v>99.9793580632528</v>
      </c>
    </row>
    <row r="250" spans="1:8" ht="18" customHeight="1">
      <c r="A250" s="113" t="s">
        <v>201</v>
      </c>
      <c r="B250" s="114"/>
      <c r="C250" s="115"/>
      <c r="D250" s="22" t="s">
        <v>95</v>
      </c>
      <c r="E250" s="17"/>
      <c r="F250" s="17">
        <v>10000</v>
      </c>
      <c r="G250" s="9">
        <v>9999</v>
      </c>
      <c r="H250" s="9">
        <f t="shared" si="4"/>
        <v>99.99</v>
      </c>
    </row>
    <row r="251" spans="1:8" ht="21" customHeight="1">
      <c r="A251" s="172" t="s">
        <v>150</v>
      </c>
      <c r="B251" s="172"/>
      <c r="C251" s="42" t="s">
        <v>151</v>
      </c>
      <c r="D251" s="43"/>
      <c r="E251" s="30">
        <f>SUM(E252:E253)</f>
        <v>8562471</v>
      </c>
      <c r="F251" s="30">
        <f>SUM(F252:F253)</f>
        <v>8975832.54</v>
      </c>
      <c r="G251" s="30">
        <f>SUM(G252:G253)</f>
        <v>8963473.66</v>
      </c>
      <c r="H251" s="82">
        <f t="shared" si="4"/>
        <v>99.86230937414527</v>
      </c>
    </row>
    <row r="252" spans="1:8" ht="23.25" customHeight="1">
      <c r="A252" s="195" t="s">
        <v>146</v>
      </c>
      <c r="B252" s="195"/>
      <c r="C252" s="195"/>
      <c r="D252" s="3">
        <v>2540</v>
      </c>
      <c r="E252" s="31">
        <v>770339</v>
      </c>
      <c r="F252" s="31">
        <v>888435.56</v>
      </c>
      <c r="G252" s="9">
        <v>888435.56</v>
      </c>
      <c r="H252" s="9">
        <f t="shared" si="4"/>
        <v>100</v>
      </c>
    </row>
    <row r="253" spans="1:8" ht="18.75" customHeight="1">
      <c r="A253" s="177" t="s">
        <v>152</v>
      </c>
      <c r="B253" s="177"/>
      <c r="C253" s="177"/>
      <c r="D253" s="177"/>
      <c r="E253" s="82">
        <f>SUM(E254:E278)</f>
        <v>7792132</v>
      </c>
      <c r="F253" s="82">
        <f>SUM(F254:F278)</f>
        <v>8087396.9799999995</v>
      </c>
      <c r="G253" s="82">
        <f>SUM(G254:G278)</f>
        <v>8075038.100000001</v>
      </c>
      <c r="H253" s="82">
        <f>G253/F253*100</f>
        <v>99.84718346297873</v>
      </c>
    </row>
    <row r="254" spans="1:8" ht="30.75" customHeight="1">
      <c r="A254" s="164" t="s">
        <v>304</v>
      </c>
      <c r="B254" s="164"/>
      <c r="C254" s="164"/>
      <c r="D254" s="75" t="s">
        <v>184</v>
      </c>
      <c r="E254" s="9"/>
      <c r="F254" s="64">
        <v>10560</v>
      </c>
      <c r="G254" s="65">
        <v>10560</v>
      </c>
      <c r="H254" s="9">
        <f t="shared" si="4"/>
        <v>100</v>
      </c>
    </row>
    <row r="255" spans="1:8" ht="18" customHeight="1">
      <c r="A255" s="176" t="s">
        <v>27</v>
      </c>
      <c r="B255" s="163"/>
      <c r="C255" s="163"/>
      <c r="D255" s="22" t="s">
        <v>28</v>
      </c>
      <c r="E255" s="45">
        <f>'[1]Arkusz2'!E127</f>
        <v>11892</v>
      </c>
      <c r="F255" s="64">
        <v>11892</v>
      </c>
      <c r="G255" s="66">
        <v>11888.62</v>
      </c>
      <c r="H255" s="9">
        <f t="shared" si="4"/>
        <v>99.97157753111337</v>
      </c>
    </row>
    <row r="256" spans="1:8" ht="16.5" customHeight="1">
      <c r="A256" s="163" t="s">
        <v>29</v>
      </c>
      <c r="B256" s="163"/>
      <c r="C256" s="163"/>
      <c r="D256" s="22" t="s">
        <v>30</v>
      </c>
      <c r="E256" s="45">
        <f>'[1]Arkusz2'!E128</f>
        <v>5109406</v>
      </c>
      <c r="F256" s="64">
        <v>5178263.85</v>
      </c>
      <c r="G256" s="66">
        <v>5170671.84</v>
      </c>
      <c r="H256" s="9">
        <f t="shared" si="4"/>
        <v>99.8533869609599</v>
      </c>
    </row>
    <row r="257" spans="1:8" ht="16.5" customHeight="1">
      <c r="A257" s="176" t="s">
        <v>31</v>
      </c>
      <c r="B257" s="163"/>
      <c r="C257" s="163"/>
      <c r="D257" s="35" t="s">
        <v>32</v>
      </c>
      <c r="E257" s="45">
        <f>'[1]Arkusz2'!E129</f>
        <v>401845</v>
      </c>
      <c r="F257" s="64">
        <v>387198.14</v>
      </c>
      <c r="G257" s="66">
        <v>387198.14</v>
      </c>
      <c r="H257" s="9">
        <f t="shared" si="4"/>
        <v>100</v>
      </c>
    </row>
    <row r="258" spans="1:8" ht="15.75" customHeight="1">
      <c r="A258" s="176" t="s">
        <v>33</v>
      </c>
      <c r="B258" s="163"/>
      <c r="C258" s="163"/>
      <c r="D258" s="35" t="s">
        <v>34</v>
      </c>
      <c r="E258" s="45">
        <f>'[1]Arkusz2'!E130</f>
        <v>837178</v>
      </c>
      <c r="F258" s="64">
        <v>911141.85</v>
      </c>
      <c r="G258" s="66">
        <v>909443.7</v>
      </c>
      <c r="H258" s="9">
        <f t="shared" si="4"/>
        <v>99.81362397084493</v>
      </c>
    </row>
    <row r="259" spans="1:8" ht="16.5" customHeight="1">
      <c r="A259" s="163" t="s">
        <v>35</v>
      </c>
      <c r="B259" s="163"/>
      <c r="C259" s="163"/>
      <c r="D259" s="35" t="s">
        <v>36</v>
      </c>
      <c r="E259" s="45">
        <f>'[1]Arkusz2'!E131</f>
        <v>117687</v>
      </c>
      <c r="F259" s="64">
        <v>129966.97</v>
      </c>
      <c r="G259" s="66">
        <v>129770.25</v>
      </c>
      <c r="H259" s="9">
        <f t="shared" si="4"/>
        <v>99.84863846560398</v>
      </c>
    </row>
    <row r="260" spans="1:8" ht="16.5" customHeight="1">
      <c r="A260" s="176" t="s">
        <v>37</v>
      </c>
      <c r="B260" s="163"/>
      <c r="C260" s="163"/>
      <c r="D260" s="35" t="s">
        <v>38</v>
      </c>
      <c r="E260" s="45">
        <f>'[1]Arkusz2'!E133</f>
        <v>7000</v>
      </c>
      <c r="F260" s="64">
        <v>7000</v>
      </c>
      <c r="G260" s="66">
        <v>6859.48</v>
      </c>
      <c r="H260" s="9">
        <f t="shared" si="4"/>
        <v>97.99257142857142</v>
      </c>
    </row>
    <row r="261" spans="1:8" ht="15" customHeight="1">
      <c r="A261" s="163" t="s">
        <v>39</v>
      </c>
      <c r="B261" s="163"/>
      <c r="C261" s="163"/>
      <c r="D261" s="35" t="s">
        <v>40</v>
      </c>
      <c r="E261" s="45">
        <f>'[1]Arkusz2'!E134</f>
        <v>77721</v>
      </c>
      <c r="F261" s="64">
        <v>138188.83</v>
      </c>
      <c r="G261" s="66">
        <v>138133.23</v>
      </c>
      <c r="H261" s="9">
        <f t="shared" si="4"/>
        <v>99.95976519954617</v>
      </c>
    </row>
    <row r="262" spans="1:8" ht="16.5" customHeight="1">
      <c r="A262" s="208" t="s">
        <v>301</v>
      </c>
      <c r="B262" s="209"/>
      <c r="C262" s="209"/>
      <c r="D262" s="22" t="s">
        <v>126</v>
      </c>
      <c r="E262" s="45">
        <f>'[1]Arkusz2'!E136</f>
        <v>300</v>
      </c>
      <c r="F262" s="64">
        <v>300</v>
      </c>
      <c r="G262" s="66">
        <v>300</v>
      </c>
      <c r="H262" s="9">
        <f t="shared" si="4"/>
        <v>100</v>
      </c>
    </row>
    <row r="263" spans="1:8" ht="15" customHeight="1">
      <c r="A263" s="176" t="s">
        <v>127</v>
      </c>
      <c r="B263" s="163"/>
      <c r="C263" s="163"/>
      <c r="D263" s="22" t="s">
        <v>128</v>
      </c>
      <c r="E263" s="45">
        <f>'[1]Arkusz2'!E137</f>
        <v>14064</v>
      </c>
      <c r="F263" s="64">
        <v>12913.33</v>
      </c>
      <c r="G263" s="66">
        <v>12902.98</v>
      </c>
      <c r="H263" s="9">
        <f t="shared" si="4"/>
        <v>99.9198502632551</v>
      </c>
    </row>
    <row r="264" spans="1:8" ht="14.25" customHeight="1">
      <c r="A264" s="176" t="s">
        <v>41</v>
      </c>
      <c r="B264" s="163"/>
      <c r="C264" s="163"/>
      <c r="D264" s="35" t="s">
        <v>42</v>
      </c>
      <c r="E264" s="45">
        <f>'[1]Arkusz2'!E138</f>
        <v>379577</v>
      </c>
      <c r="F264" s="64">
        <v>417417.98</v>
      </c>
      <c r="G264" s="66">
        <v>417403.22</v>
      </c>
      <c r="H264" s="9">
        <f t="shared" si="4"/>
        <v>99.99646397598877</v>
      </c>
    </row>
    <row r="265" spans="1:8" ht="16.5" customHeight="1">
      <c r="A265" s="163" t="s">
        <v>43</v>
      </c>
      <c r="B265" s="163"/>
      <c r="C265" s="163"/>
      <c r="D265" s="35" t="s">
        <v>44</v>
      </c>
      <c r="E265" s="45">
        <f>'[1]Arkusz2'!E139</f>
        <v>19651</v>
      </c>
      <c r="F265" s="64">
        <v>49820.3</v>
      </c>
      <c r="G265" s="66">
        <v>49820.27</v>
      </c>
      <c r="H265" s="9">
        <f t="shared" si="4"/>
        <v>99.99993978358218</v>
      </c>
    </row>
    <row r="266" spans="1:8" ht="17.25" customHeight="1">
      <c r="A266" s="208" t="s">
        <v>108</v>
      </c>
      <c r="B266" s="208"/>
      <c r="C266" s="208"/>
      <c r="D266" s="22" t="s">
        <v>109</v>
      </c>
      <c r="E266" s="45">
        <f>'[1]Arkusz2'!E140</f>
        <v>12576</v>
      </c>
      <c r="F266" s="64">
        <v>6885.69</v>
      </c>
      <c r="G266" s="66">
        <v>6854</v>
      </c>
      <c r="H266" s="9">
        <f t="shared" si="4"/>
        <v>99.5397701610151</v>
      </c>
    </row>
    <row r="267" spans="1:8" ht="17.25" customHeight="1">
      <c r="A267" s="176" t="s">
        <v>13</v>
      </c>
      <c r="B267" s="163"/>
      <c r="C267" s="163"/>
      <c r="D267" s="35" t="s">
        <v>14</v>
      </c>
      <c r="E267" s="45">
        <f>'[1]Arkusz2'!E141</f>
        <v>44262</v>
      </c>
      <c r="F267" s="64">
        <v>26392</v>
      </c>
      <c r="G267" s="66">
        <v>26123.91</v>
      </c>
      <c r="H267" s="9">
        <f t="shared" si="4"/>
        <v>98.98419975750228</v>
      </c>
    </row>
    <row r="268" spans="1:8" ht="16.5" customHeight="1">
      <c r="A268" s="176" t="s">
        <v>149</v>
      </c>
      <c r="B268" s="163"/>
      <c r="C268" s="163"/>
      <c r="D268" s="22" t="s">
        <v>46</v>
      </c>
      <c r="E268" s="45">
        <f>'[1]Arkusz2'!E142</f>
        <v>7723</v>
      </c>
      <c r="F268" s="64">
        <v>7110.4</v>
      </c>
      <c r="G268" s="66">
        <v>7053.83</v>
      </c>
      <c r="H268" s="9">
        <f t="shared" si="4"/>
        <v>99.20440481548155</v>
      </c>
    </row>
    <row r="269" spans="1:8" ht="19.5" customHeight="1">
      <c r="A269" s="132" t="s">
        <v>47</v>
      </c>
      <c r="B269" s="133"/>
      <c r="C269" s="133"/>
      <c r="D269" s="22" t="s">
        <v>48</v>
      </c>
      <c r="E269" s="45">
        <f>'[1]Arkusz2'!E143</f>
        <v>11860</v>
      </c>
      <c r="F269" s="64">
        <v>9610</v>
      </c>
      <c r="G269" s="66">
        <v>9214.49</v>
      </c>
      <c r="H269" s="9">
        <f t="shared" si="4"/>
        <v>95.8843912591051</v>
      </c>
    </row>
    <row r="270" spans="1:8" ht="19.5" customHeight="1">
      <c r="A270" s="132" t="s">
        <v>49</v>
      </c>
      <c r="B270" s="133"/>
      <c r="C270" s="133"/>
      <c r="D270" s="22" t="s">
        <v>50</v>
      </c>
      <c r="E270" s="45">
        <f>'[1]Arkusz2'!E144</f>
        <v>14199</v>
      </c>
      <c r="F270" s="64">
        <v>13379</v>
      </c>
      <c r="G270" s="66">
        <v>12909.68</v>
      </c>
      <c r="H270" s="9">
        <f t="shared" si="4"/>
        <v>96.49211450781075</v>
      </c>
    </row>
    <row r="271" spans="1:8" ht="17.25" customHeight="1">
      <c r="A271" s="163" t="s">
        <v>51</v>
      </c>
      <c r="B271" s="163"/>
      <c r="C271" s="163"/>
      <c r="D271" s="35" t="s">
        <v>52</v>
      </c>
      <c r="E271" s="45">
        <f>'[1]Arkusz2'!E145</f>
        <v>7820</v>
      </c>
      <c r="F271" s="64">
        <v>7480</v>
      </c>
      <c r="G271" s="66">
        <v>7268.95</v>
      </c>
      <c r="H271" s="9">
        <f t="shared" si="4"/>
        <v>97.17847593582889</v>
      </c>
    </row>
    <row r="272" spans="1:8" ht="16.5" customHeight="1">
      <c r="A272" s="176" t="s">
        <v>53</v>
      </c>
      <c r="B272" s="163"/>
      <c r="C272" s="163"/>
      <c r="D272" s="35" t="s">
        <v>54</v>
      </c>
      <c r="E272" s="45">
        <f>'[1]Arkusz2'!E146</f>
        <v>15714</v>
      </c>
      <c r="F272" s="64">
        <v>7917.64</v>
      </c>
      <c r="G272" s="66">
        <v>7917.43</v>
      </c>
      <c r="H272" s="9">
        <f t="shared" si="4"/>
        <v>99.99734769451503</v>
      </c>
    </row>
    <row r="273" spans="1:8" ht="16.5" customHeight="1">
      <c r="A273" s="176" t="s">
        <v>55</v>
      </c>
      <c r="B273" s="163"/>
      <c r="C273" s="163"/>
      <c r="D273" s="35" t="s">
        <v>56</v>
      </c>
      <c r="E273" s="45">
        <f>'[1]Arkusz2'!E147</f>
        <v>339549</v>
      </c>
      <c r="F273" s="64">
        <v>358353.76</v>
      </c>
      <c r="G273" s="66">
        <v>358353.76</v>
      </c>
      <c r="H273" s="9">
        <f t="shared" si="4"/>
        <v>100</v>
      </c>
    </row>
    <row r="274" spans="1:8" ht="20.25" customHeight="1">
      <c r="A274" s="238" t="s">
        <v>62</v>
      </c>
      <c r="B274" s="238"/>
      <c r="C274" s="238"/>
      <c r="D274" s="22" t="s">
        <v>63</v>
      </c>
      <c r="E274" s="45">
        <f>'[1]Arkusz2'!E150</f>
        <v>2069</v>
      </c>
      <c r="F274" s="64">
        <v>780</v>
      </c>
      <c r="G274" s="66">
        <v>450</v>
      </c>
      <c r="H274" s="9">
        <f t="shared" si="4"/>
        <v>57.692307692307686</v>
      </c>
    </row>
    <row r="275" spans="1:8" ht="28.5" customHeight="1">
      <c r="A275" s="175" t="s">
        <v>64</v>
      </c>
      <c r="B275" s="175"/>
      <c r="C275" s="175"/>
      <c r="D275" s="22" t="s">
        <v>65</v>
      </c>
      <c r="E275" s="45">
        <f>'[1]Arkusz2'!E151</f>
        <v>6775</v>
      </c>
      <c r="F275" s="64">
        <v>7195</v>
      </c>
      <c r="G275" s="66">
        <v>7193.45</v>
      </c>
      <c r="H275" s="9">
        <f>G275/F275*100</f>
        <v>99.97845726198749</v>
      </c>
    </row>
    <row r="276" spans="1:8" ht="21" customHeight="1">
      <c r="A276" s="175" t="s">
        <v>66</v>
      </c>
      <c r="B276" s="175"/>
      <c r="C276" s="175"/>
      <c r="D276" s="22" t="s">
        <v>67</v>
      </c>
      <c r="E276" s="45">
        <f>'[1]Arkusz2'!E152</f>
        <v>4434</v>
      </c>
      <c r="F276" s="64">
        <v>9249.49</v>
      </c>
      <c r="G276" s="66">
        <v>9218.12</v>
      </c>
      <c r="H276" s="9">
        <f>G276/F276*100</f>
        <v>99.66084616557238</v>
      </c>
    </row>
    <row r="277" spans="1:8" ht="18" customHeight="1">
      <c r="A277" s="175" t="s">
        <v>298</v>
      </c>
      <c r="B277" s="175"/>
      <c r="C277" s="175"/>
      <c r="D277" s="22" t="s">
        <v>71</v>
      </c>
      <c r="E277" s="45">
        <f>'[1]Arkusz2'!E153</f>
        <v>343830</v>
      </c>
      <c r="F277" s="64">
        <v>373380.75</v>
      </c>
      <c r="G277" s="66">
        <v>373380.75</v>
      </c>
      <c r="H277" s="9">
        <f>G277/F277*100</f>
        <v>100</v>
      </c>
    </row>
    <row r="278" spans="1:8" ht="17.25" customHeight="1">
      <c r="A278" s="176" t="s">
        <v>201</v>
      </c>
      <c r="B278" s="163"/>
      <c r="C278" s="163"/>
      <c r="D278" s="35" t="s">
        <v>95</v>
      </c>
      <c r="E278" s="45">
        <f>'[1]Arkusz2'!E154</f>
        <v>5000</v>
      </c>
      <c r="F278" s="64">
        <v>5000</v>
      </c>
      <c r="G278" s="66">
        <v>4148</v>
      </c>
      <c r="H278" s="9">
        <f>G278/F278*100</f>
        <v>82.96</v>
      </c>
    </row>
    <row r="279" spans="1:8" ht="20.25" customHeight="1">
      <c r="A279" s="177" t="s">
        <v>153</v>
      </c>
      <c r="B279" s="177"/>
      <c r="C279" s="42" t="s">
        <v>154</v>
      </c>
      <c r="D279" s="7"/>
      <c r="E279" s="38">
        <f>SUM(E280:E285)</f>
        <v>181666</v>
      </c>
      <c r="F279" s="38">
        <f>SUM(F280:F285)</f>
        <v>210163.67</v>
      </c>
      <c r="G279" s="38">
        <f>SUM(G280:G285)</f>
        <v>210001.32000000004</v>
      </c>
      <c r="H279" s="72">
        <f aca="true" t="shared" si="5" ref="H279:H358">G279/F279*100</f>
        <v>99.92275068283686</v>
      </c>
    </row>
    <row r="280" spans="1:8" ht="18" customHeight="1">
      <c r="A280" s="161" t="s">
        <v>27</v>
      </c>
      <c r="B280" s="162"/>
      <c r="C280" s="162"/>
      <c r="D280" s="21" t="s">
        <v>28</v>
      </c>
      <c r="E280" s="32">
        <v>415</v>
      </c>
      <c r="F280" s="74">
        <v>415</v>
      </c>
      <c r="G280" s="73">
        <v>415</v>
      </c>
      <c r="H280" s="9">
        <f t="shared" si="5"/>
        <v>100</v>
      </c>
    </row>
    <row r="281" spans="1:8" ht="19.5" customHeight="1">
      <c r="A281" s="162" t="s">
        <v>29</v>
      </c>
      <c r="B281" s="162"/>
      <c r="C281" s="162"/>
      <c r="D281" s="21" t="s">
        <v>30</v>
      </c>
      <c r="E281" s="32">
        <v>138565</v>
      </c>
      <c r="F281" s="74">
        <v>156151.9</v>
      </c>
      <c r="G281" s="73">
        <v>156016.61</v>
      </c>
      <c r="H281" s="9">
        <f t="shared" si="5"/>
        <v>99.91336000394487</v>
      </c>
    </row>
    <row r="282" spans="1:8" ht="19.5" customHeight="1">
      <c r="A282" s="161" t="s">
        <v>31</v>
      </c>
      <c r="B282" s="162"/>
      <c r="C282" s="162"/>
      <c r="D282" s="8" t="s">
        <v>32</v>
      </c>
      <c r="E282" s="32">
        <v>8050</v>
      </c>
      <c r="F282" s="74">
        <v>12620.67</v>
      </c>
      <c r="G282" s="73">
        <v>12620.67</v>
      </c>
      <c r="H282" s="9">
        <f t="shared" si="5"/>
        <v>100</v>
      </c>
    </row>
    <row r="283" spans="1:8" ht="16.5" customHeight="1">
      <c r="A283" s="161" t="s">
        <v>33</v>
      </c>
      <c r="B283" s="162"/>
      <c r="C283" s="162"/>
      <c r="D283" s="8" t="s">
        <v>34</v>
      </c>
      <c r="E283" s="32">
        <v>23615</v>
      </c>
      <c r="F283" s="74">
        <v>28835.88</v>
      </c>
      <c r="G283" s="73">
        <v>28812.11</v>
      </c>
      <c r="H283" s="9">
        <f t="shared" si="5"/>
        <v>99.91756797434307</v>
      </c>
    </row>
    <row r="284" spans="1:8" ht="17.25" customHeight="1">
      <c r="A284" s="162" t="s">
        <v>35</v>
      </c>
      <c r="B284" s="162"/>
      <c r="C284" s="162"/>
      <c r="D284" s="8" t="s">
        <v>36</v>
      </c>
      <c r="E284" s="32">
        <v>3317</v>
      </c>
      <c r="F284" s="74">
        <v>4051.02</v>
      </c>
      <c r="G284" s="73">
        <v>4047.73</v>
      </c>
      <c r="H284" s="9">
        <f t="shared" si="5"/>
        <v>99.91878588602377</v>
      </c>
    </row>
    <row r="285" spans="1:8" ht="21" customHeight="1">
      <c r="A285" s="161" t="s">
        <v>55</v>
      </c>
      <c r="B285" s="162"/>
      <c r="C285" s="162"/>
      <c r="D285" s="8" t="s">
        <v>56</v>
      </c>
      <c r="E285" s="32">
        <v>7704</v>
      </c>
      <c r="F285" s="74">
        <v>8089.2</v>
      </c>
      <c r="G285" s="73">
        <v>8089.2</v>
      </c>
      <c r="H285" s="9">
        <f t="shared" si="5"/>
        <v>100</v>
      </c>
    </row>
    <row r="286" spans="1:8" ht="23.25" customHeight="1">
      <c r="A286" s="177" t="s">
        <v>155</v>
      </c>
      <c r="B286" s="177"/>
      <c r="C286" s="42" t="s">
        <v>156</v>
      </c>
      <c r="D286" s="7"/>
      <c r="E286" s="38">
        <f>SUM(E287:E308)</f>
        <v>433339</v>
      </c>
      <c r="F286" s="38">
        <f>SUM(F287:F308)</f>
        <v>301361.55</v>
      </c>
      <c r="G286" s="38">
        <f>SUM(G287:G308)</f>
        <v>301189.24000000005</v>
      </c>
      <c r="H286" s="82">
        <f t="shared" si="5"/>
        <v>99.94282283191073</v>
      </c>
    </row>
    <row r="287" spans="1:8" ht="18" customHeight="1">
      <c r="A287" s="176" t="s">
        <v>27</v>
      </c>
      <c r="B287" s="163"/>
      <c r="C287" s="163"/>
      <c r="D287" s="22" t="s">
        <v>28</v>
      </c>
      <c r="E287" s="64">
        <v>203</v>
      </c>
      <c r="F287" s="32">
        <v>203</v>
      </c>
      <c r="G287" s="9">
        <v>203</v>
      </c>
      <c r="H287" s="9">
        <f t="shared" si="5"/>
        <v>100</v>
      </c>
    </row>
    <row r="288" spans="1:8" ht="18.75" customHeight="1">
      <c r="A288" s="163" t="s">
        <v>29</v>
      </c>
      <c r="B288" s="163"/>
      <c r="C288" s="163"/>
      <c r="D288" s="22" t="s">
        <v>30</v>
      </c>
      <c r="E288" s="64">
        <v>170142</v>
      </c>
      <c r="F288" s="32">
        <v>176034.62</v>
      </c>
      <c r="G288" s="9">
        <v>176034.62</v>
      </c>
      <c r="H288" s="9">
        <f t="shared" si="5"/>
        <v>100</v>
      </c>
    </row>
    <row r="289" spans="1:8" ht="19.5" customHeight="1">
      <c r="A289" s="176" t="s">
        <v>31</v>
      </c>
      <c r="B289" s="163"/>
      <c r="C289" s="163"/>
      <c r="D289" s="35" t="s">
        <v>32</v>
      </c>
      <c r="E289" s="64">
        <v>14468</v>
      </c>
      <c r="F289" s="32">
        <v>14468</v>
      </c>
      <c r="G289" s="9">
        <v>14442.33</v>
      </c>
      <c r="H289" s="9">
        <f t="shared" si="5"/>
        <v>99.82257395631738</v>
      </c>
    </row>
    <row r="290" spans="1:8" ht="18" customHeight="1">
      <c r="A290" s="176" t="s">
        <v>33</v>
      </c>
      <c r="B290" s="163"/>
      <c r="C290" s="163"/>
      <c r="D290" s="35" t="s">
        <v>34</v>
      </c>
      <c r="E290" s="64">
        <v>30441</v>
      </c>
      <c r="F290" s="32">
        <v>32423.26</v>
      </c>
      <c r="G290" s="9">
        <v>32423.26</v>
      </c>
      <c r="H290" s="9">
        <f t="shared" si="5"/>
        <v>100</v>
      </c>
    </row>
    <row r="291" spans="1:8" ht="18" customHeight="1">
      <c r="A291" s="163" t="s">
        <v>35</v>
      </c>
      <c r="B291" s="163"/>
      <c r="C291" s="163"/>
      <c r="D291" s="35" t="s">
        <v>36</v>
      </c>
      <c r="E291" s="64">
        <v>4271</v>
      </c>
      <c r="F291" s="32">
        <v>4594.13</v>
      </c>
      <c r="G291" s="9">
        <v>4594.13</v>
      </c>
      <c r="H291" s="9">
        <f t="shared" si="5"/>
        <v>100</v>
      </c>
    </row>
    <row r="292" spans="1:8" ht="18" customHeight="1">
      <c r="A292" s="176" t="s">
        <v>147</v>
      </c>
      <c r="B292" s="163"/>
      <c r="C292" s="163"/>
      <c r="D292" s="35" t="s">
        <v>38</v>
      </c>
      <c r="E292" s="64">
        <v>12270</v>
      </c>
      <c r="F292" s="32">
        <v>12270</v>
      </c>
      <c r="G292" s="9">
        <v>12270</v>
      </c>
      <c r="H292" s="9">
        <f t="shared" si="5"/>
        <v>100</v>
      </c>
    </row>
    <row r="293" spans="1:8" ht="18" customHeight="1">
      <c r="A293" s="163" t="s">
        <v>39</v>
      </c>
      <c r="B293" s="163"/>
      <c r="C293" s="163"/>
      <c r="D293" s="35" t="s">
        <v>40</v>
      </c>
      <c r="E293" s="64">
        <v>4362</v>
      </c>
      <c r="F293" s="32">
        <v>5764.48</v>
      </c>
      <c r="G293" s="9">
        <v>5762.72</v>
      </c>
      <c r="H293" s="9">
        <f t="shared" si="5"/>
        <v>99.96946819140669</v>
      </c>
    </row>
    <row r="294" spans="1:8" ht="20.25" customHeight="1">
      <c r="A294" s="176" t="s">
        <v>127</v>
      </c>
      <c r="B294" s="163"/>
      <c r="C294" s="163"/>
      <c r="D294" s="22" t="s">
        <v>128</v>
      </c>
      <c r="E294" s="64">
        <v>1066</v>
      </c>
      <c r="F294" s="32">
        <v>5399</v>
      </c>
      <c r="G294" s="9">
        <v>5399</v>
      </c>
      <c r="H294" s="9">
        <f t="shared" si="5"/>
        <v>100</v>
      </c>
    </row>
    <row r="295" spans="1:8" ht="18" customHeight="1">
      <c r="A295" s="176" t="s">
        <v>41</v>
      </c>
      <c r="B295" s="163"/>
      <c r="C295" s="163"/>
      <c r="D295" s="35" t="s">
        <v>42</v>
      </c>
      <c r="E295" s="64">
        <v>22255</v>
      </c>
      <c r="F295" s="32">
        <v>22255</v>
      </c>
      <c r="G295" s="9">
        <v>22249.9</v>
      </c>
      <c r="H295" s="9">
        <f t="shared" si="5"/>
        <v>99.97708380139295</v>
      </c>
    </row>
    <row r="296" spans="1:8" ht="18.75" customHeight="1">
      <c r="A296" s="163" t="s">
        <v>43</v>
      </c>
      <c r="B296" s="163"/>
      <c r="C296" s="163"/>
      <c r="D296" s="35" t="s">
        <v>44</v>
      </c>
      <c r="E296" s="64">
        <v>3136</v>
      </c>
      <c r="F296" s="32">
        <v>3152.8</v>
      </c>
      <c r="G296" s="9">
        <v>3152.8</v>
      </c>
      <c r="H296" s="9">
        <f t="shared" si="5"/>
        <v>100</v>
      </c>
    </row>
    <row r="297" spans="1:8" ht="18" customHeight="1">
      <c r="A297" s="158" t="s">
        <v>108</v>
      </c>
      <c r="B297" s="236"/>
      <c r="C297" s="237"/>
      <c r="D297" s="22" t="s">
        <v>109</v>
      </c>
      <c r="E297" s="64"/>
      <c r="F297" s="32">
        <v>350</v>
      </c>
      <c r="G297" s="9">
        <v>350</v>
      </c>
      <c r="H297" s="9">
        <f t="shared" si="5"/>
        <v>100</v>
      </c>
    </row>
    <row r="298" spans="1:8" ht="16.5" customHeight="1">
      <c r="A298" s="176" t="s">
        <v>13</v>
      </c>
      <c r="B298" s="163"/>
      <c r="C298" s="163"/>
      <c r="D298" s="35" t="s">
        <v>14</v>
      </c>
      <c r="E298" s="64">
        <v>5267</v>
      </c>
      <c r="F298" s="32">
        <v>4917</v>
      </c>
      <c r="G298" s="9">
        <v>4905.51</v>
      </c>
      <c r="H298" s="9">
        <f t="shared" si="5"/>
        <v>99.76632092739476</v>
      </c>
    </row>
    <row r="299" spans="1:8" ht="16.5" customHeight="1">
      <c r="A299" s="176" t="s">
        <v>149</v>
      </c>
      <c r="B299" s="163"/>
      <c r="C299" s="163"/>
      <c r="D299" s="22" t="s">
        <v>46</v>
      </c>
      <c r="E299" s="64">
        <v>1520</v>
      </c>
      <c r="F299" s="32">
        <v>528</v>
      </c>
      <c r="G299" s="9">
        <v>528</v>
      </c>
      <c r="H299" s="9">
        <f t="shared" si="5"/>
        <v>100</v>
      </c>
    </row>
    <row r="300" spans="1:8" ht="19.5" customHeight="1">
      <c r="A300" s="132" t="s">
        <v>47</v>
      </c>
      <c r="B300" s="133"/>
      <c r="C300" s="133"/>
      <c r="D300" s="22" t="s">
        <v>48</v>
      </c>
      <c r="E300" s="64">
        <v>1200</v>
      </c>
      <c r="F300" s="32">
        <v>1105</v>
      </c>
      <c r="G300" s="9">
        <v>1051.55</v>
      </c>
      <c r="H300" s="9">
        <f t="shared" si="5"/>
        <v>95.16289592760181</v>
      </c>
    </row>
    <row r="301" spans="1:8" ht="21.75" customHeight="1">
      <c r="A301" s="132" t="s">
        <v>49</v>
      </c>
      <c r="B301" s="133"/>
      <c r="C301" s="133"/>
      <c r="D301" s="22" t="s">
        <v>50</v>
      </c>
      <c r="E301" s="64">
        <v>3300</v>
      </c>
      <c r="F301" s="32">
        <v>3195</v>
      </c>
      <c r="G301" s="9">
        <v>3127.09</v>
      </c>
      <c r="H301" s="9">
        <f t="shared" si="5"/>
        <v>97.87449139280126</v>
      </c>
    </row>
    <row r="302" spans="1:8" ht="15.75" customHeight="1">
      <c r="A302" s="163" t="s">
        <v>51</v>
      </c>
      <c r="B302" s="163"/>
      <c r="C302" s="163"/>
      <c r="D302" s="35" t="s">
        <v>52</v>
      </c>
      <c r="E302" s="64">
        <v>2130</v>
      </c>
      <c r="F302" s="32">
        <v>3122</v>
      </c>
      <c r="G302" s="9">
        <v>3118.8</v>
      </c>
      <c r="H302" s="9">
        <f t="shared" si="5"/>
        <v>99.89750160153748</v>
      </c>
    </row>
    <row r="303" spans="1:8" ht="15" customHeight="1">
      <c r="A303" s="176" t="s">
        <v>53</v>
      </c>
      <c r="B303" s="163"/>
      <c r="C303" s="163"/>
      <c r="D303" s="35" t="s">
        <v>54</v>
      </c>
      <c r="E303" s="64">
        <v>2100</v>
      </c>
      <c r="F303" s="32">
        <v>851.33</v>
      </c>
      <c r="G303" s="9">
        <v>851.33</v>
      </c>
      <c r="H303" s="9">
        <f t="shared" si="5"/>
        <v>100</v>
      </c>
    </row>
    <row r="304" spans="1:8" ht="16.5" customHeight="1">
      <c r="A304" s="176" t="s">
        <v>55</v>
      </c>
      <c r="B304" s="163"/>
      <c r="C304" s="163"/>
      <c r="D304" s="35" t="s">
        <v>56</v>
      </c>
      <c r="E304" s="64">
        <v>7008</v>
      </c>
      <c r="F304" s="32">
        <v>7205.54</v>
      </c>
      <c r="G304" s="9">
        <v>7205.54</v>
      </c>
      <c r="H304" s="9">
        <f t="shared" si="5"/>
        <v>100</v>
      </c>
    </row>
    <row r="305" spans="1:8" ht="21.75" customHeight="1">
      <c r="A305" s="135" t="s">
        <v>62</v>
      </c>
      <c r="B305" s="136"/>
      <c r="C305" s="134"/>
      <c r="D305" s="22" t="s">
        <v>63</v>
      </c>
      <c r="E305" s="64"/>
      <c r="F305" s="32">
        <v>2200</v>
      </c>
      <c r="G305" s="9">
        <v>2200</v>
      </c>
      <c r="H305" s="9">
        <f t="shared" si="5"/>
        <v>100</v>
      </c>
    </row>
    <row r="306" spans="1:8" ht="28.5" customHeight="1">
      <c r="A306" s="175" t="s">
        <v>64</v>
      </c>
      <c r="B306" s="175"/>
      <c r="C306" s="175"/>
      <c r="D306" s="22" t="s">
        <v>65</v>
      </c>
      <c r="E306" s="64">
        <v>1200</v>
      </c>
      <c r="F306" s="32">
        <v>1050</v>
      </c>
      <c r="G306" s="9">
        <v>1046.27</v>
      </c>
      <c r="H306" s="9">
        <f t="shared" si="5"/>
        <v>99.6447619047619</v>
      </c>
    </row>
    <row r="307" spans="1:8" ht="21" customHeight="1">
      <c r="A307" s="175" t="s">
        <v>66</v>
      </c>
      <c r="B307" s="175"/>
      <c r="C307" s="175"/>
      <c r="D307" s="22" t="s">
        <v>67</v>
      </c>
      <c r="E307" s="64">
        <v>1000</v>
      </c>
      <c r="F307" s="32">
        <v>273.39</v>
      </c>
      <c r="G307" s="9">
        <v>273.39</v>
      </c>
      <c r="H307" s="9">
        <f t="shared" si="5"/>
        <v>100</v>
      </c>
    </row>
    <row r="308" spans="1:8" ht="18" customHeight="1">
      <c r="A308" s="175" t="s">
        <v>70</v>
      </c>
      <c r="B308" s="175"/>
      <c r="C308" s="175"/>
      <c r="D308" s="22" t="s">
        <v>71</v>
      </c>
      <c r="E308" s="64">
        <v>146000</v>
      </c>
      <c r="F308" s="32">
        <v>0</v>
      </c>
      <c r="G308" s="9">
        <v>0</v>
      </c>
      <c r="H308" s="9"/>
    </row>
    <row r="309" spans="1:8" ht="22.5" customHeight="1">
      <c r="A309" s="178" t="s">
        <v>287</v>
      </c>
      <c r="B309" s="179"/>
      <c r="C309" s="101" t="s">
        <v>278</v>
      </c>
      <c r="D309" s="102"/>
      <c r="E309" s="30">
        <f>SUM(E311:E313)</f>
        <v>0</v>
      </c>
      <c r="F309" s="30">
        <f>F310+F311+F312+F313</f>
        <v>59510.59</v>
      </c>
      <c r="G309" s="30">
        <f>G310+G311+G312+G313</f>
        <v>58733.92</v>
      </c>
      <c r="H309" s="82">
        <f t="shared" si="5"/>
        <v>98.69490455396259</v>
      </c>
    </row>
    <row r="310" spans="1:8" ht="21" customHeight="1">
      <c r="A310" s="165" t="s">
        <v>235</v>
      </c>
      <c r="B310" s="168"/>
      <c r="C310" s="169"/>
      <c r="D310" s="102" t="s">
        <v>236</v>
      </c>
      <c r="E310" s="30"/>
      <c r="F310" s="63">
        <v>3665.75</v>
      </c>
      <c r="G310" s="116">
        <v>3665.75</v>
      </c>
      <c r="H310" s="66">
        <f t="shared" si="5"/>
        <v>100</v>
      </c>
    </row>
    <row r="311" spans="1:8" ht="21" customHeight="1">
      <c r="A311" s="149" t="s">
        <v>286</v>
      </c>
      <c r="B311" s="206"/>
      <c r="C311" s="207"/>
      <c r="D311" s="22" t="s">
        <v>279</v>
      </c>
      <c r="E311" s="64"/>
      <c r="F311" s="32">
        <v>22850</v>
      </c>
      <c r="G311" s="9">
        <v>22850</v>
      </c>
      <c r="H311" s="9">
        <f t="shared" si="5"/>
        <v>100</v>
      </c>
    </row>
    <row r="312" spans="1:8" ht="20.25" customHeight="1">
      <c r="A312" s="149" t="s">
        <v>51</v>
      </c>
      <c r="B312" s="170"/>
      <c r="C312" s="171"/>
      <c r="D312" s="22" t="s">
        <v>52</v>
      </c>
      <c r="E312" s="64"/>
      <c r="F312" s="32">
        <v>5369.59</v>
      </c>
      <c r="G312" s="9">
        <v>4851.67</v>
      </c>
      <c r="H312" s="9">
        <f t="shared" si="5"/>
        <v>90.35457083315485</v>
      </c>
    </row>
    <row r="313" spans="1:8" ht="19.5" customHeight="1">
      <c r="A313" s="149" t="s">
        <v>62</v>
      </c>
      <c r="B313" s="170"/>
      <c r="C313" s="171"/>
      <c r="D313" s="22" t="s">
        <v>63</v>
      </c>
      <c r="E313" s="64"/>
      <c r="F313" s="32">
        <v>27625.25</v>
      </c>
      <c r="G313" s="9">
        <v>27366.5</v>
      </c>
      <c r="H313" s="9">
        <f t="shared" si="5"/>
        <v>99.06335689269781</v>
      </c>
    </row>
    <row r="314" spans="1:8" ht="20.25" customHeight="1">
      <c r="A314" s="177" t="s">
        <v>157</v>
      </c>
      <c r="B314" s="177"/>
      <c r="C314" s="42" t="s">
        <v>158</v>
      </c>
      <c r="D314" s="43"/>
      <c r="E314" s="30">
        <f>SUM(E317)</f>
        <v>151902</v>
      </c>
      <c r="F314" s="30">
        <f>SUM(F315+F316+F317)</f>
        <v>203325</v>
      </c>
      <c r="G314" s="30">
        <f>SUM(G315+G316+G317)</f>
        <v>203325</v>
      </c>
      <c r="H314" s="82">
        <f t="shared" si="5"/>
        <v>100</v>
      </c>
    </row>
    <row r="315" spans="1:8" ht="20.25" customHeight="1">
      <c r="A315" s="165" t="s">
        <v>37</v>
      </c>
      <c r="B315" s="168"/>
      <c r="C315" s="169"/>
      <c r="D315" s="117" t="s">
        <v>38</v>
      </c>
      <c r="E315" s="30"/>
      <c r="F315" s="64">
        <v>240</v>
      </c>
      <c r="G315" s="65">
        <v>240</v>
      </c>
      <c r="H315" s="66">
        <f t="shared" si="5"/>
        <v>100</v>
      </c>
    </row>
    <row r="316" spans="1:8" ht="20.25" customHeight="1">
      <c r="A316" s="165" t="s">
        <v>13</v>
      </c>
      <c r="B316" s="168"/>
      <c r="C316" s="169"/>
      <c r="D316" s="25" t="s">
        <v>14</v>
      </c>
      <c r="E316" s="30"/>
      <c r="F316" s="64">
        <v>50400</v>
      </c>
      <c r="G316" s="65">
        <v>50400</v>
      </c>
      <c r="H316" s="66">
        <f t="shared" si="5"/>
        <v>100</v>
      </c>
    </row>
    <row r="317" spans="1:8" ht="17.25" customHeight="1">
      <c r="A317" s="162" t="s">
        <v>101</v>
      </c>
      <c r="B317" s="162"/>
      <c r="C317" s="162"/>
      <c r="D317" s="8" t="s">
        <v>56</v>
      </c>
      <c r="E317" s="45">
        <f>'[1]Arkusz3'!E16</f>
        <v>151902</v>
      </c>
      <c r="F317" s="32">
        <v>152685</v>
      </c>
      <c r="G317" s="9">
        <v>152685</v>
      </c>
      <c r="H317" s="9">
        <f t="shared" si="5"/>
        <v>100</v>
      </c>
    </row>
    <row r="318" spans="1:8" ht="20.25" customHeight="1">
      <c r="A318" s="86" t="s">
        <v>159</v>
      </c>
      <c r="B318" s="89" t="s">
        <v>160</v>
      </c>
      <c r="C318" s="87"/>
      <c r="D318" s="91"/>
      <c r="E318" s="83">
        <f>E319</f>
        <v>61276.1</v>
      </c>
      <c r="F318" s="83">
        <f>F319</f>
        <v>74692.72</v>
      </c>
      <c r="G318" s="83">
        <f>G319</f>
        <v>72165.15</v>
      </c>
      <c r="H318" s="88">
        <f t="shared" si="5"/>
        <v>96.61604236664563</v>
      </c>
    </row>
    <row r="319" spans="1:8" ht="22.5" customHeight="1">
      <c r="A319" s="172" t="s">
        <v>305</v>
      </c>
      <c r="B319" s="172"/>
      <c r="C319" s="42" t="s">
        <v>161</v>
      </c>
      <c r="D319" s="8"/>
      <c r="E319" s="46">
        <f>SUM(E322:E330)</f>
        <v>61276.1</v>
      </c>
      <c r="F319" s="46">
        <f>SUM(F320:F330)</f>
        <v>74692.72</v>
      </c>
      <c r="G319" s="46">
        <f>SUM(G320:G330)</f>
        <v>72165.15</v>
      </c>
      <c r="H319" s="72">
        <f t="shared" si="5"/>
        <v>96.61604236664563</v>
      </c>
    </row>
    <row r="320" spans="1:8" ht="31.5" customHeight="1">
      <c r="A320" s="165" t="s">
        <v>292</v>
      </c>
      <c r="B320" s="166"/>
      <c r="C320" s="167"/>
      <c r="D320" s="21" t="s">
        <v>288</v>
      </c>
      <c r="E320" s="46"/>
      <c r="F320" s="64">
        <v>4778.49</v>
      </c>
      <c r="G320" s="65">
        <v>4778.49</v>
      </c>
      <c r="H320" s="66">
        <f t="shared" si="5"/>
        <v>100</v>
      </c>
    </row>
    <row r="321" spans="1:8" ht="27.75" customHeight="1">
      <c r="A321" s="165" t="s">
        <v>292</v>
      </c>
      <c r="B321" s="168"/>
      <c r="C321" s="169"/>
      <c r="D321" s="21" t="s">
        <v>289</v>
      </c>
      <c r="E321" s="46"/>
      <c r="F321" s="64">
        <v>1592.83</v>
      </c>
      <c r="G321" s="65">
        <v>1592.83</v>
      </c>
      <c r="H321" s="66">
        <f t="shared" si="5"/>
        <v>100</v>
      </c>
    </row>
    <row r="322" spans="1:8" ht="16.5" customHeight="1">
      <c r="A322" s="173" t="s">
        <v>162</v>
      </c>
      <c r="B322" s="173"/>
      <c r="C322" s="173"/>
      <c r="D322" s="21" t="s">
        <v>163</v>
      </c>
      <c r="E322" s="45">
        <v>42957.07</v>
      </c>
      <c r="F322" s="32">
        <v>47757.07</v>
      </c>
      <c r="G322" s="9">
        <v>46277.57</v>
      </c>
      <c r="H322" s="9">
        <f t="shared" si="5"/>
        <v>96.90202937491769</v>
      </c>
    </row>
    <row r="323" spans="1:8" ht="16.5" customHeight="1">
      <c r="A323" s="173" t="s">
        <v>162</v>
      </c>
      <c r="B323" s="173"/>
      <c r="C323" s="173"/>
      <c r="D323" s="21" t="s">
        <v>164</v>
      </c>
      <c r="E323" s="45">
        <v>14319.03</v>
      </c>
      <c r="F323" s="32">
        <v>15919.03</v>
      </c>
      <c r="G323" s="9">
        <v>15425.85</v>
      </c>
      <c r="H323" s="9">
        <f t="shared" si="5"/>
        <v>96.90194691510726</v>
      </c>
    </row>
    <row r="324" spans="1:8" ht="16.5" customHeight="1">
      <c r="A324" s="162" t="s">
        <v>39</v>
      </c>
      <c r="B324" s="162"/>
      <c r="C324" s="162"/>
      <c r="D324" s="8" t="s">
        <v>40</v>
      </c>
      <c r="E324" s="17">
        <v>3000</v>
      </c>
      <c r="F324" s="27">
        <v>775.4</v>
      </c>
      <c r="G324" s="9">
        <v>775.4</v>
      </c>
      <c r="H324" s="9">
        <f t="shared" si="5"/>
        <v>100</v>
      </c>
    </row>
    <row r="325" spans="1:8" ht="16.5" customHeight="1">
      <c r="A325" s="161" t="s">
        <v>13</v>
      </c>
      <c r="B325" s="161"/>
      <c r="C325" s="161"/>
      <c r="D325" s="47" t="s">
        <v>14</v>
      </c>
      <c r="E325" s="123">
        <v>500</v>
      </c>
      <c r="F325" s="27">
        <v>500.2</v>
      </c>
      <c r="G325" s="66">
        <v>500.2</v>
      </c>
      <c r="H325" s="9">
        <f t="shared" si="5"/>
        <v>100</v>
      </c>
    </row>
    <row r="326" spans="1:8" ht="16.5" customHeight="1">
      <c r="A326" s="174" t="s">
        <v>51</v>
      </c>
      <c r="B326" s="174"/>
      <c r="C326" s="174"/>
      <c r="D326" s="21" t="s">
        <v>52</v>
      </c>
      <c r="E326" s="45">
        <v>500</v>
      </c>
      <c r="F326" s="64">
        <v>368.02</v>
      </c>
      <c r="G326" s="66">
        <v>368.02</v>
      </c>
      <c r="H326" s="9">
        <f t="shared" si="5"/>
        <v>100</v>
      </c>
    </row>
    <row r="327" spans="1:8" ht="29.25" customHeight="1">
      <c r="A327" s="149" t="s">
        <v>293</v>
      </c>
      <c r="B327" s="170"/>
      <c r="C327" s="171"/>
      <c r="D327" s="21" t="s">
        <v>290</v>
      </c>
      <c r="E327" s="45"/>
      <c r="F327" s="64">
        <v>719.6</v>
      </c>
      <c r="G327" s="66">
        <v>306.29</v>
      </c>
      <c r="H327" s="9">
        <f t="shared" si="5"/>
        <v>42.56392440244581</v>
      </c>
    </row>
    <row r="328" spans="1:8" ht="29.25" customHeight="1">
      <c r="A328" s="149" t="s">
        <v>293</v>
      </c>
      <c r="B328" s="170"/>
      <c r="C328" s="171"/>
      <c r="D328" s="21" t="s">
        <v>291</v>
      </c>
      <c r="E328" s="45"/>
      <c r="F328" s="64">
        <v>239.88</v>
      </c>
      <c r="G328" s="66">
        <v>102.1</v>
      </c>
      <c r="H328" s="9">
        <f t="shared" si="5"/>
        <v>42.562948140737035</v>
      </c>
    </row>
    <row r="329" spans="1:8" ht="27" customHeight="1">
      <c r="A329" s="175" t="s">
        <v>64</v>
      </c>
      <c r="B329" s="175"/>
      <c r="C329" s="175"/>
      <c r="D329" s="21" t="s">
        <v>65</v>
      </c>
      <c r="E329" s="45"/>
      <c r="F329" s="64">
        <v>227</v>
      </c>
      <c r="G329" s="66">
        <v>223.2</v>
      </c>
      <c r="H329" s="9">
        <f t="shared" si="5"/>
        <v>98.32599118942731</v>
      </c>
    </row>
    <row r="330" spans="1:8" ht="20.25" customHeight="1">
      <c r="A330" s="175" t="s">
        <v>66</v>
      </c>
      <c r="B330" s="175"/>
      <c r="C330" s="175"/>
      <c r="D330" s="21" t="s">
        <v>67</v>
      </c>
      <c r="E330" s="45"/>
      <c r="F330" s="64">
        <v>1815.2</v>
      </c>
      <c r="G330" s="66">
        <v>1815.2</v>
      </c>
      <c r="H330" s="9">
        <f t="shared" si="5"/>
        <v>100</v>
      </c>
    </row>
    <row r="331" spans="1:8" ht="22.5" customHeight="1">
      <c r="A331" s="92" t="s">
        <v>165</v>
      </c>
      <c r="B331" s="89" t="s">
        <v>166</v>
      </c>
      <c r="C331" s="93"/>
      <c r="D331" s="91"/>
      <c r="E331" s="80">
        <f>SUM(E332+E334+E339+E341)</f>
        <v>1199000</v>
      </c>
      <c r="F331" s="80">
        <f>SUM(F332+F334+F339+F341)</f>
        <v>1652246.66</v>
      </c>
      <c r="G331" s="80">
        <f>SUM(G332+G334+G339+G341)</f>
        <v>1593939.28</v>
      </c>
      <c r="H331" s="88">
        <f>G331/F331*100</f>
        <v>96.47102448976959</v>
      </c>
    </row>
    <row r="332" spans="1:8" ht="19.5" customHeight="1">
      <c r="A332" s="192" t="s">
        <v>167</v>
      </c>
      <c r="B332" s="192"/>
      <c r="C332" s="33" t="s">
        <v>168</v>
      </c>
      <c r="D332" s="48"/>
      <c r="E332" s="11">
        <f>SUM(E333)</f>
        <v>125000</v>
      </c>
      <c r="F332" s="11">
        <f>SUM(F333)</f>
        <v>415779.66</v>
      </c>
      <c r="G332" s="26">
        <f>SUM(G333)</f>
        <v>415779.64</v>
      </c>
      <c r="H332" s="82">
        <f t="shared" si="5"/>
        <v>99.9999951897599</v>
      </c>
    </row>
    <row r="333" spans="1:8" ht="44.25" customHeight="1">
      <c r="A333" s="195" t="s">
        <v>169</v>
      </c>
      <c r="B333" s="195"/>
      <c r="C333" s="10"/>
      <c r="D333" s="16" t="s">
        <v>170</v>
      </c>
      <c r="E333" s="17">
        <v>125000</v>
      </c>
      <c r="F333" s="17">
        <v>415779.66</v>
      </c>
      <c r="G333" s="9">
        <v>415779.64</v>
      </c>
      <c r="H333" s="9">
        <f t="shared" si="5"/>
        <v>99.9999951897599</v>
      </c>
    </row>
    <row r="334" spans="1:8" ht="21.75" customHeight="1">
      <c r="A334" s="177" t="s">
        <v>171</v>
      </c>
      <c r="B334" s="177"/>
      <c r="C334" s="42" t="s">
        <v>172</v>
      </c>
      <c r="D334" s="100"/>
      <c r="E334" s="26">
        <f>SUM(E335:E337)</f>
        <v>15000</v>
      </c>
      <c r="F334" s="26">
        <f>SUM(F335:F338)</f>
        <v>365000</v>
      </c>
      <c r="G334" s="26">
        <f>SUM(G335:G338)</f>
        <v>350000</v>
      </c>
      <c r="H334" s="82">
        <f t="shared" si="5"/>
        <v>95.8904109589041</v>
      </c>
    </row>
    <row r="335" spans="1:8" ht="17.25" customHeight="1">
      <c r="A335" s="162" t="s">
        <v>39</v>
      </c>
      <c r="B335" s="162"/>
      <c r="C335" s="162"/>
      <c r="D335" s="8" t="s">
        <v>40</v>
      </c>
      <c r="E335" s="17">
        <v>5000</v>
      </c>
      <c r="F335" s="17">
        <v>5000</v>
      </c>
      <c r="G335" s="79">
        <v>0</v>
      </c>
      <c r="H335" s="79">
        <f t="shared" si="5"/>
        <v>0</v>
      </c>
    </row>
    <row r="336" spans="1:8" ht="18" customHeight="1">
      <c r="A336" s="161" t="s">
        <v>13</v>
      </c>
      <c r="B336" s="161"/>
      <c r="C336" s="161"/>
      <c r="D336" s="47" t="s">
        <v>14</v>
      </c>
      <c r="E336" s="123">
        <v>10000</v>
      </c>
      <c r="F336" s="17">
        <v>9472.96</v>
      </c>
      <c r="G336" s="79">
        <v>0</v>
      </c>
      <c r="H336" s="79">
        <f t="shared" si="5"/>
        <v>0</v>
      </c>
    </row>
    <row r="337" spans="1:8" ht="20.25" customHeight="1">
      <c r="A337" s="132" t="s">
        <v>49</v>
      </c>
      <c r="B337" s="133"/>
      <c r="C337" s="133"/>
      <c r="D337" s="47" t="s">
        <v>50</v>
      </c>
      <c r="E337" s="123"/>
      <c r="F337" s="17">
        <v>527.04</v>
      </c>
      <c r="G337" s="79">
        <v>0</v>
      </c>
      <c r="H337" s="79">
        <f t="shared" si="5"/>
        <v>0</v>
      </c>
    </row>
    <row r="338" spans="1:8" ht="41.25" customHeight="1">
      <c r="A338" s="186" t="s">
        <v>169</v>
      </c>
      <c r="B338" s="187"/>
      <c r="C338" s="188"/>
      <c r="D338" s="47" t="s">
        <v>170</v>
      </c>
      <c r="E338" s="123"/>
      <c r="F338" s="17">
        <v>350000</v>
      </c>
      <c r="G338" s="79">
        <v>350000</v>
      </c>
      <c r="H338" s="79">
        <f t="shared" si="5"/>
        <v>100</v>
      </c>
    </row>
    <row r="339" spans="1:8" ht="53.25" customHeight="1">
      <c r="A339" s="205" t="s">
        <v>306</v>
      </c>
      <c r="B339" s="205"/>
      <c r="C339" s="89" t="s">
        <v>173</v>
      </c>
      <c r="D339" s="91"/>
      <c r="E339" s="80">
        <f>SUM(E340)</f>
        <v>1034000</v>
      </c>
      <c r="F339" s="80">
        <f>SUM(F340)</f>
        <v>846467</v>
      </c>
      <c r="G339" s="80">
        <f>SUM(G340)</f>
        <v>808182.42</v>
      </c>
      <c r="H339" s="88">
        <f t="shared" si="5"/>
        <v>95.47713259938072</v>
      </c>
    </row>
    <row r="340" spans="1:8" ht="23.25" customHeight="1">
      <c r="A340" s="195" t="s">
        <v>174</v>
      </c>
      <c r="B340" s="195"/>
      <c r="C340" s="10"/>
      <c r="D340" s="16" t="s">
        <v>175</v>
      </c>
      <c r="E340" s="17">
        <v>1034000</v>
      </c>
      <c r="F340" s="27">
        <v>846467</v>
      </c>
      <c r="G340" s="9">
        <v>808182.42</v>
      </c>
      <c r="H340" s="9">
        <f t="shared" si="5"/>
        <v>95.47713259938072</v>
      </c>
    </row>
    <row r="341" spans="1:8" ht="21" customHeight="1">
      <c r="A341" s="200" t="s">
        <v>157</v>
      </c>
      <c r="B341" s="200"/>
      <c r="C341" s="42" t="s">
        <v>176</v>
      </c>
      <c r="D341" s="49"/>
      <c r="E341" s="26">
        <f>SUM(E342:E346)</f>
        <v>25000</v>
      </c>
      <c r="F341" s="26">
        <f>SUM(F342:F346)</f>
        <v>25000</v>
      </c>
      <c r="G341" s="26">
        <f>SUM(G342:G346)</f>
        <v>19977.22</v>
      </c>
      <c r="H341" s="82">
        <f t="shared" si="5"/>
        <v>79.90888000000001</v>
      </c>
    </row>
    <row r="342" spans="1:8" ht="30.75" customHeight="1">
      <c r="A342" s="165" t="s">
        <v>294</v>
      </c>
      <c r="B342" s="168"/>
      <c r="C342" s="169"/>
      <c r="D342" s="47" t="s">
        <v>178</v>
      </c>
      <c r="E342" s="27">
        <v>15000</v>
      </c>
      <c r="F342" s="27">
        <v>7000</v>
      </c>
      <c r="G342" s="118">
        <v>7000</v>
      </c>
      <c r="H342" s="66">
        <f t="shared" si="5"/>
        <v>100</v>
      </c>
    </row>
    <row r="343" spans="1:8" ht="18.75" customHeight="1">
      <c r="A343" s="162" t="s">
        <v>39</v>
      </c>
      <c r="B343" s="162"/>
      <c r="C343" s="162"/>
      <c r="D343" s="8" t="s">
        <v>40</v>
      </c>
      <c r="E343" s="27">
        <v>5000</v>
      </c>
      <c r="F343" s="27">
        <v>12810.68</v>
      </c>
      <c r="G343" s="9">
        <v>10888.95</v>
      </c>
      <c r="H343" s="9">
        <f t="shared" si="5"/>
        <v>84.9990008336794</v>
      </c>
    </row>
    <row r="344" spans="1:8" ht="16.5" customHeight="1">
      <c r="A344" s="161" t="s">
        <v>13</v>
      </c>
      <c r="B344" s="161"/>
      <c r="C344" s="161"/>
      <c r="D344" s="47" t="s">
        <v>14</v>
      </c>
      <c r="E344" s="124">
        <v>5000</v>
      </c>
      <c r="F344" s="27">
        <v>5000</v>
      </c>
      <c r="G344" s="9">
        <v>1898.95</v>
      </c>
      <c r="H344" s="9">
        <f t="shared" si="5"/>
        <v>37.979</v>
      </c>
    </row>
    <row r="345" spans="1:8" ht="27.75" customHeight="1">
      <c r="A345" s="152" t="s">
        <v>64</v>
      </c>
      <c r="B345" s="153"/>
      <c r="C345" s="154"/>
      <c r="D345" s="47" t="s">
        <v>65</v>
      </c>
      <c r="E345" s="124"/>
      <c r="F345" s="27">
        <v>108.95</v>
      </c>
      <c r="G345" s="9">
        <v>108.95</v>
      </c>
      <c r="H345" s="9">
        <f t="shared" si="5"/>
        <v>100</v>
      </c>
    </row>
    <row r="346" spans="1:8" ht="30" customHeight="1">
      <c r="A346" s="152" t="s">
        <v>295</v>
      </c>
      <c r="B346" s="153"/>
      <c r="C346" s="154"/>
      <c r="D346" s="47" t="s">
        <v>67</v>
      </c>
      <c r="E346" s="124"/>
      <c r="F346" s="27">
        <v>80.37</v>
      </c>
      <c r="G346" s="9">
        <v>80.37</v>
      </c>
      <c r="H346" s="9">
        <f t="shared" si="5"/>
        <v>100</v>
      </c>
    </row>
    <row r="347" spans="1:8" ht="24" customHeight="1">
      <c r="A347" s="19" t="s">
        <v>179</v>
      </c>
      <c r="B347" s="6" t="s">
        <v>180</v>
      </c>
      <c r="C347" s="12"/>
      <c r="D347" s="8"/>
      <c r="E347" s="83">
        <f>E348+E373+E384+E404+E422+E430</f>
        <v>3485214</v>
      </c>
      <c r="F347" s="83">
        <f>F348+F373+F384+F404+F422+F430</f>
        <v>4151796.6899999995</v>
      </c>
      <c r="G347" s="83">
        <f>G348+G373+G384+G404+G422+G430</f>
        <v>4055526.5199999996</v>
      </c>
      <c r="H347" s="88">
        <f t="shared" si="5"/>
        <v>97.68124074495566</v>
      </c>
    </row>
    <row r="348" spans="1:8" ht="23.25" customHeight="1">
      <c r="A348" s="177" t="s">
        <v>181</v>
      </c>
      <c r="B348" s="177"/>
      <c r="C348" s="42" t="s">
        <v>182</v>
      </c>
      <c r="D348" s="94"/>
      <c r="E348" s="30">
        <f>SUM(E349:E370)</f>
        <v>1438883</v>
      </c>
      <c r="F348" s="30">
        <f>SUM(F349:F372)</f>
        <v>1939557.47</v>
      </c>
      <c r="G348" s="30">
        <f>SUM(G349:G372)</f>
        <v>1891507</v>
      </c>
      <c r="H348" s="82">
        <f>G348/F348*100</f>
        <v>97.5226065356032</v>
      </c>
    </row>
    <row r="349" spans="1:8" ht="30" customHeight="1">
      <c r="A349" s="164" t="s">
        <v>183</v>
      </c>
      <c r="B349" s="164"/>
      <c r="C349" s="164"/>
      <c r="D349" s="50" t="s">
        <v>184</v>
      </c>
      <c r="E349" s="45">
        <v>109915</v>
      </c>
      <c r="F349" s="64">
        <v>369979.08</v>
      </c>
      <c r="G349" s="66">
        <v>326624.54</v>
      </c>
      <c r="H349" s="9">
        <f t="shared" si="5"/>
        <v>88.2818942087212</v>
      </c>
    </row>
    <row r="350" spans="1:8" ht="16.5" customHeight="1">
      <c r="A350" s="161" t="s">
        <v>27</v>
      </c>
      <c r="B350" s="161"/>
      <c r="C350" s="161"/>
      <c r="D350" s="21" t="s">
        <v>28</v>
      </c>
      <c r="E350" s="45">
        <v>19000</v>
      </c>
      <c r="F350" s="64">
        <v>17000</v>
      </c>
      <c r="G350" s="66">
        <v>17000</v>
      </c>
      <c r="H350" s="9">
        <f t="shared" si="5"/>
        <v>100</v>
      </c>
    </row>
    <row r="351" spans="1:8" ht="16.5" customHeight="1">
      <c r="A351" s="161" t="s">
        <v>185</v>
      </c>
      <c r="B351" s="162"/>
      <c r="C351" s="162"/>
      <c r="D351" s="21" t="s">
        <v>186</v>
      </c>
      <c r="E351" s="45">
        <v>110843</v>
      </c>
      <c r="F351" s="64">
        <v>101367</v>
      </c>
      <c r="G351" s="66">
        <v>97940.93</v>
      </c>
      <c r="H351" s="9">
        <f t="shared" si="5"/>
        <v>96.62013278483134</v>
      </c>
    </row>
    <row r="352" spans="1:8" ht="17.25" customHeight="1">
      <c r="A352" s="162" t="s">
        <v>29</v>
      </c>
      <c r="B352" s="162"/>
      <c r="C352" s="162"/>
      <c r="D352" s="21" t="s">
        <v>30</v>
      </c>
      <c r="E352" s="45">
        <v>618050</v>
      </c>
      <c r="F352" s="64">
        <v>631050</v>
      </c>
      <c r="G352" s="66">
        <v>631050</v>
      </c>
      <c r="H352" s="9">
        <f t="shared" si="5"/>
        <v>100</v>
      </c>
    </row>
    <row r="353" spans="1:8" ht="16.5" customHeight="1">
      <c r="A353" s="161" t="s">
        <v>31</v>
      </c>
      <c r="B353" s="161"/>
      <c r="C353" s="161"/>
      <c r="D353" s="8" t="s">
        <v>32</v>
      </c>
      <c r="E353" s="45">
        <v>45000</v>
      </c>
      <c r="F353" s="64">
        <v>44579.45</v>
      </c>
      <c r="G353" s="66">
        <v>44579.45</v>
      </c>
      <c r="H353" s="9">
        <f t="shared" si="5"/>
        <v>100</v>
      </c>
    </row>
    <row r="354" spans="1:8" ht="15" customHeight="1">
      <c r="A354" s="161" t="s">
        <v>33</v>
      </c>
      <c r="B354" s="161"/>
      <c r="C354" s="161"/>
      <c r="D354" s="8" t="s">
        <v>34</v>
      </c>
      <c r="E354" s="45">
        <v>120000</v>
      </c>
      <c r="F354" s="64">
        <v>120000</v>
      </c>
      <c r="G354" s="66">
        <v>119960.05</v>
      </c>
      <c r="H354" s="9">
        <f t="shared" si="5"/>
        <v>99.96670833333333</v>
      </c>
    </row>
    <row r="355" spans="1:8" ht="15" customHeight="1">
      <c r="A355" s="162" t="s">
        <v>35</v>
      </c>
      <c r="B355" s="162"/>
      <c r="C355" s="162"/>
      <c r="D355" s="8" t="s">
        <v>36</v>
      </c>
      <c r="E355" s="45">
        <v>16600</v>
      </c>
      <c r="F355" s="64">
        <v>18600</v>
      </c>
      <c r="G355" s="66">
        <v>17942.61</v>
      </c>
      <c r="H355" s="9">
        <f t="shared" si="5"/>
        <v>96.46564516129033</v>
      </c>
    </row>
    <row r="356" spans="1:8" ht="15.75" customHeight="1">
      <c r="A356" s="161" t="s">
        <v>37</v>
      </c>
      <c r="B356" s="161"/>
      <c r="C356" s="161"/>
      <c r="D356" s="8" t="s">
        <v>38</v>
      </c>
      <c r="E356" s="45">
        <v>5000</v>
      </c>
      <c r="F356" s="64">
        <v>5000</v>
      </c>
      <c r="G356" s="66">
        <v>4999.63</v>
      </c>
      <c r="H356" s="9">
        <f t="shared" si="5"/>
        <v>99.9926</v>
      </c>
    </row>
    <row r="357" spans="1:8" ht="15" customHeight="1">
      <c r="A357" s="162" t="s">
        <v>39</v>
      </c>
      <c r="B357" s="162"/>
      <c r="C357" s="162"/>
      <c r="D357" s="8" t="s">
        <v>40</v>
      </c>
      <c r="E357" s="45">
        <v>125000</v>
      </c>
      <c r="F357" s="64">
        <v>178545</v>
      </c>
      <c r="G357" s="66">
        <v>178545</v>
      </c>
      <c r="H357" s="9">
        <f t="shared" si="5"/>
        <v>100</v>
      </c>
    </row>
    <row r="358" spans="1:8" ht="15" customHeight="1">
      <c r="A358" s="161" t="s">
        <v>125</v>
      </c>
      <c r="B358" s="161"/>
      <c r="C358" s="161"/>
      <c r="D358" s="21" t="s">
        <v>141</v>
      </c>
      <c r="E358" s="45">
        <v>100000</v>
      </c>
      <c r="F358" s="64">
        <v>99762.99</v>
      </c>
      <c r="G358" s="66">
        <v>99762.99</v>
      </c>
      <c r="H358" s="9">
        <f t="shared" si="5"/>
        <v>100</v>
      </c>
    </row>
    <row r="359" spans="1:8" ht="15" customHeight="1">
      <c r="A359" s="161" t="s">
        <v>303</v>
      </c>
      <c r="B359" s="162"/>
      <c r="C359" s="162"/>
      <c r="D359" s="21" t="s">
        <v>126</v>
      </c>
      <c r="E359" s="45">
        <v>8000</v>
      </c>
      <c r="F359" s="64">
        <v>7400</v>
      </c>
      <c r="G359" s="66">
        <v>7400</v>
      </c>
      <c r="H359" s="9">
        <f aca="true" t="shared" si="6" ref="H359:H372">G359/F359*100</f>
        <v>100</v>
      </c>
    </row>
    <row r="360" spans="1:8" ht="15" customHeight="1">
      <c r="A360" s="161" t="s">
        <v>41</v>
      </c>
      <c r="B360" s="162"/>
      <c r="C360" s="162"/>
      <c r="D360" s="8" t="s">
        <v>42</v>
      </c>
      <c r="E360" s="45">
        <v>20400</v>
      </c>
      <c r="F360" s="64">
        <v>15039.67</v>
      </c>
      <c r="G360" s="66">
        <v>15039.67</v>
      </c>
      <c r="H360" s="9">
        <f t="shared" si="6"/>
        <v>100</v>
      </c>
    </row>
    <row r="361" spans="1:8" ht="15" customHeight="1">
      <c r="A361" s="162" t="s">
        <v>43</v>
      </c>
      <c r="B361" s="162"/>
      <c r="C361" s="162"/>
      <c r="D361" s="8" t="s">
        <v>44</v>
      </c>
      <c r="E361" s="45">
        <v>48575</v>
      </c>
      <c r="F361" s="64">
        <v>125175</v>
      </c>
      <c r="G361" s="66">
        <v>125174.3</v>
      </c>
      <c r="H361" s="9">
        <f t="shared" si="6"/>
        <v>99.99944078290393</v>
      </c>
    </row>
    <row r="362" spans="1:8" ht="16.5" customHeight="1">
      <c r="A362" s="161" t="s">
        <v>13</v>
      </c>
      <c r="B362" s="162"/>
      <c r="C362" s="162"/>
      <c r="D362" s="8" t="s">
        <v>14</v>
      </c>
      <c r="E362" s="45">
        <v>39000</v>
      </c>
      <c r="F362" s="64">
        <v>45100</v>
      </c>
      <c r="G362" s="66">
        <v>44975.91</v>
      </c>
      <c r="H362" s="9">
        <f t="shared" si="6"/>
        <v>99.7248558758315</v>
      </c>
    </row>
    <row r="363" spans="1:8" ht="17.25" customHeight="1">
      <c r="A363" s="161" t="s">
        <v>307</v>
      </c>
      <c r="B363" s="162"/>
      <c r="C363" s="162"/>
      <c r="D363" s="21" t="s">
        <v>46</v>
      </c>
      <c r="E363" s="45">
        <v>1000</v>
      </c>
      <c r="F363" s="64">
        <v>121.26</v>
      </c>
      <c r="G363" s="66">
        <v>121.26</v>
      </c>
      <c r="H363" s="9">
        <f t="shared" si="6"/>
        <v>100</v>
      </c>
    </row>
    <row r="364" spans="1:8" ht="21" customHeight="1">
      <c r="A364" s="132" t="s">
        <v>47</v>
      </c>
      <c r="B364" s="133"/>
      <c r="C364" s="133"/>
      <c r="D364" s="22" t="s">
        <v>48</v>
      </c>
      <c r="E364" s="45">
        <v>2200</v>
      </c>
      <c r="F364" s="64">
        <v>1587.01</v>
      </c>
      <c r="G364" s="66">
        <v>1587.01</v>
      </c>
      <c r="H364" s="9">
        <f t="shared" si="6"/>
        <v>100</v>
      </c>
    </row>
    <row r="365" spans="1:8" ht="21" customHeight="1">
      <c r="A365" s="132" t="s">
        <v>49</v>
      </c>
      <c r="B365" s="133"/>
      <c r="C365" s="133"/>
      <c r="D365" s="22" t="s">
        <v>50</v>
      </c>
      <c r="E365" s="45">
        <v>5500</v>
      </c>
      <c r="F365" s="64">
        <v>6856.62</v>
      </c>
      <c r="G365" s="66">
        <v>6814.1</v>
      </c>
      <c r="H365" s="9">
        <f t="shared" si="6"/>
        <v>99.37986938170702</v>
      </c>
    </row>
    <row r="366" spans="1:8" ht="17.25" customHeight="1">
      <c r="A366" s="162" t="s">
        <v>51</v>
      </c>
      <c r="B366" s="162"/>
      <c r="C366" s="162"/>
      <c r="D366" s="8" t="s">
        <v>52</v>
      </c>
      <c r="E366" s="45">
        <v>2000</v>
      </c>
      <c r="F366" s="64">
        <v>1100</v>
      </c>
      <c r="G366" s="66">
        <v>1096.92</v>
      </c>
      <c r="H366" s="9">
        <f t="shared" si="6"/>
        <v>99.72000000000001</v>
      </c>
    </row>
    <row r="367" spans="1:8" ht="15.75" customHeight="1">
      <c r="A367" s="161" t="s">
        <v>53</v>
      </c>
      <c r="B367" s="162"/>
      <c r="C367" s="162"/>
      <c r="D367" s="8" t="s">
        <v>54</v>
      </c>
      <c r="E367" s="45">
        <v>5000</v>
      </c>
      <c r="F367" s="64">
        <v>3068.22</v>
      </c>
      <c r="G367" s="66">
        <v>3068.22</v>
      </c>
      <c r="H367" s="9">
        <f t="shared" si="6"/>
        <v>100</v>
      </c>
    </row>
    <row r="368" spans="1:8" ht="17.25" customHeight="1">
      <c r="A368" s="161" t="s">
        <v>55</v>
      </c>
      <c r="B368" s="162"/>
      <c r="C368" s="162"/>
      <c r="D368" s="8" t="s">
        <v>56</v>
      </c>
      <c r="E368" s="45">
        <v>30300</v>
      </c>
      <c r="F368" s="64">
        <v>30300</v>
      </c>
      <c r="G368" s="66">
        <v>30300</v>
      </c>
      <c r="H368" s="9">
        <f t="shared" si="6"/>
        <v>100</v>
      </c>
    </row>
    <row r="369" spans="1:8" ht="27.75" customHeight="1">
      <c r="A369" s="175" t="s">
        <v>64</v>
      </c>
      <c r="B369" s="175"/>
      <c r="C369" s="175"/>
      <c r="D369" s="22" t="s">
        <v>65</v>
      </c>
      <c r="E369" s="45">
        <v>3000</v>
      </c>
      <c r="F369" s="64">
        <v>2200</v>
      </c>
      <c r="G369" s="66">
        <v>2161.58</v>
      </c>
      <c r="H369" s="9">
        <f t="shared" si="6"/>
        <v>98.25363636363636</v>
      </c>
    </row>
    <row r="370" spans="1:8" ht="22.5" customHeight="1">
      <c r="A370" s="175" t="s">
        <v>66</v>
      </c>
      <c r="B370" s="175"/>
      <c r="C370" s="175"/>
      <c r="D370" s="22" t="s">
        <v>67</v>
      </c>
      <c r="E370" s="45">
        <v>4500</v>
      </c>
      <c r="F370" s="64">
        <v>576.99</v>
      </c>
      <c r="G370" s="66">
        <v>576.99</v>
      </c>
      <c r="H370" s="9">
        <f t="shared" si="6"/>
        <v>100</v>
      </c>
    </row>
    <row r="371" spans="1:8" ht="17.25" customHeight="1">
      <c r="A371" s="155" t="s">
        <v>298</v>
      </c>
      <c r="B371" s="156"/>
      <c r="C371" s="157"/>
      <c r="D371" s="119" t="s">
        <v>71</v>
      </c>
      <c r="E371" s="81"/>
      <c r="F371" s="64">
        <v>100000</v>
      </c>
      <c r="G371" s="66">
        <v>100000</v>
      </c>
      <c r="H371" s="9">
        <f t="shared" si="6"/>
        <v>100</v>
      </c>
    </row>
    <row r="372" spans="1:8" ht="20.25" customHeight="1">
      <c r="A372" s="233" t="s">
        <v>201</v>
      </c>
      <c r="B372" s="234"/>
      <c r="C372" s="235"/>
      <c r="D372" s="70">
        <v>6060</v>
      </c>
      <c r="E372" s="9"/>
      <c r="F372" s="64">
        <v>15149.18</v>
      </c>
      <c r="G372" s="66">
        <v>14785.84</v>
      </c>
      <c r="H372" s="9">
        <f t="shared" si="6"/>
        <v>97.60158635648925</v>
      </c>
    </row>
    <row r="373" spans="1:8" ht="19.5" customHeight="1">
      <c r="A373" s="196" t="s">
        <v>187</v>
      </c>
      <c r="B373" s="196"/>
      <c r="C373" s="10" t="s">
        <v>188</v>
      </c>
      <c r="D373" s="15"/>
      <c r="E373" s="30">
        <f>SUM(E374:E383)</f>
        <v>62539</v>
      </c>
      <c r="F373" s="30">
        <f>SUM(F374:F383)</f>
        <v>62539</v>
      </c>
      <c r="G373" s="30">
        <f>SUM(G374:G383)</f>
        <v>59189.64000000001</v>
      </c>
      <c r="H373" s="72">
        <f aca="true" t="shared" si="7" ref="H373:H434">G373/F373*100</f>
        <v>94.64436591566864</v>
      </c>
    </row>
    <row r="374" spans="1:8" ht="15.75" customHeight="1">
      <c r="A374" s="173" t="s">
        <v>37</v>
      </c>
      <c r="B374" s="189"/>
      <c r="C374" s="189"/>
      <c r="D374" s="44" t="s">
        <v>38</v>
      </c>
      <c r="E374" s="31">
        <v>32400</v>
      </c>
      <c r="F374" s="64">
        <v>32400</v>
      </c>
      <c r="G374" s="66">
        <v>32400</v>
      </c>
      <c r="H374" s="9">
        <f t="shared" si="7"/>
        <v>100</v>
      </c>
    </row>
    <row r="375" spans="1:8" ht="15.75" customHeight="1">
      <c r="A375" s="173" t="s">
        <v>308</v>
      </c>
      <c r="B375" s="189"/>
      <c r="C375" s="189"/>
      <c r="D375" s="16" t="s">
        <v>34</v>
      </c>
      <c r="E375" s="122">
        <v>5745</v>
      </c>
      <c r="F375" s="64">
        <v>5745</v>
      </c>
      <c r="G375" s="66">
        <v>5650.56</v>
      </c>
      <c r="H375" s="9">
        <f t="shared" si="7"/>
        <v>98.356135770235</v>
      </c>
    </row>
    <row r="376" spans="1:8" ht="15" customHeight="1">
      <c r="A376" s="189" t="s">
        <v>35</v>
      </c>
      <c r="B376" s="189"/>
      <c r="C376" s="189"/>
      <c r="D376" s="16" t="s">
        <v>36</v>
      </c>
      <c r="E376" s="122">
        <v>794</v>
      </c>
      <c r="F376" s="64">
        <v>794</v>
      </c>
      <c r="G376" s="66">
        <v>793.8</v>
      </c>
      <c r="H376" s="9">
        <f t="shared" si="7"/>
        <v>99.97481108312341</v>
      </c>
    </row>
    <row r="377" spans="1:8" ht="17.25" customHeight="1">
      <c r="A377" s="174" t="s">
        <v>39</v>
      </c>
      <c r="B377" s="232"/>
      <c r="C377" s="232"/>
      <c r="D377" s="44" t="s">
        <v>40</v>
      </c>
      <c r="E377" s="122">
        <v>12600</v>
      </c>
      <c r="F377" s="64">
        <v>12600</v>
      </c>
      <c r="G377" s="66">
        <v>10963.42</v>
      </c>
      <c r="H377" s="9">
        <f t="shared" si="7"/>
        <v>87.01126984126985</v>
      </c>
    </row>
    <row r="378" spans="1:8" ht="15.75" customHeight="1">
      <c r="A378" s="189" t="s">
        <v>41</v>
      </c>
      <c r="B378" s="189"/>
      <c r="C378" s="189"/>
      <c r="D378" s="16" t="s">
        <v>42</v>
      </c>
      <c r="E378" s="122">
        <v>4000</v>
      </c>
      <c r="F378" s="64">
        <v>3421.6</v>
      </c>
      <c r="G378" s="66">
        <v>3117.16</v>
      </c>
      <c r="H378" s="9">
        <f t="shared" si="7"/>
        <v>91.1024082300678</v>
      </c>
    </row>
    <row r="379" spans="1:8" ht="15.75" customHeight="1">
      <c r="A379" s="161" t="s">
        <v>298</v>
      </c>
      <c r="B379" s="162"/>
      <c r="C379" s="162"/>
      <c r="D379" s="44" t="s">
        <v>14</v>
      </c>
      <c r="E379" s="122">
        <v>3374</v>
      </c>
      <c r="F379" s="64">
        <v>3952.4</v>
      </c>
      <c r="G379" s="66">
        <v>3952.4</v>
      </c>
      <c r="H379" s="9">
        <f t="shared" si="7"/>
        <v>100</v>
      </c>
    </row>
    <row r="380" spans="1:8" ht="21.75" customHeight="1">
      <c r="A380" s="132" t="s">
        <v>49</v>
      </c>
      <c r="B380" s="133"/>
      <c r="C380" s="133"/>
      <c r="D380" s="22" t="s">
        <v>50</v>
      </c>
      <c r="E380" s="122">
        <v>626</v>
      </c>
      <c r="F380" s="64">
        <v>1226</v>
      </c>
      <c r="G380" s="66">
        <v>1014.66</v>
      </c>
      <c r="H380" s="9">
        <f t="shared" si="7"/>
        <v>82.76182707993475</v>
      </c>
    </row>
    <row r="381" spans="1:8" ht="28.5" customHeight="1">
      <c r="A381" s="175" t="s">
        <v>64</v>
      </c>
      <c r="B381" s="175"/>
      <c r="C381" s="175"/>
      <c r="D381" s="22" t="s">
        <v>65</v>
      </c>
      <c r="E381" s="122">
        <v>500</v>
      </c>
      <c r="F381" s="64">
        <v>500</v>
      </c>
      <c r="G381" s="66">
        <v>462.64</v>
      </c>
      <c r="H381" s="9">
        <f t="shared" si="7"/>
        <v>92.528</v>
      </c>
    </row>
    <row r="382" spans="1:8" ht="21.75" customHeight="1">
      <c r="A382" s="175" t="s">
        <v>66</v>
      </c>
      <c r="B382" s="175"/>
      <c r="C382" s="175"/>
      <c r="D382" s="22" t="s">
        <v>67</v>
      </c>
      <c r="E382" s="122">
        <v>500</v>
      </c>
      <c r="F382" s="64">
        <v>500</v>
      </c>
      <c r="G382" s="66">
        <v>0</v>
      </c>
      <c r="H382" s="9">
        <f t="shared" si="7"/>
        <v>0</v>
      </c>
    </row>
    <row r="383" spans="1:8" ht="15.75" customHeight="1">
      <c r="A383" s="190" t="s">
        <v>53</v>
      </c>
      <c r="B383" s="190"/>
      <c r="C383" s="190"/>
      <c r="D383" s="44" t="s">
        <v>54</v>
      </c>
      <c r="E383" s="122">
        <v>2000</v>
      </c>
      <c r="F383" s="64">
        <v>1400</v>
      </c>
      <c r="G383" s="66">
        <v>835</v>
      </c>
      <c r="H383" s="9">
        <f t="shared" si="7"/>
        <v>59.64285714285714</v>
      </c>
    </row>
    <row r="384" spans="1:8" ht="18.75" customHeight="1">
      <c r="A384" s="192" t="s">
        <v>189</v>
      </c>
      <c r="B384" s="192"/>
      <c r="C384" s="10" t="s">
        <v>190</v>
      </c>
      <c r="D384" s="19"/>
      <c r="E384" s="46">
        <f>SUM(E385:E403)</f>
        <v>600000</v>
      </c>
      <c r="F384" s="46">
        <f>SUM(F385:F403)</f>
        <v>738500</v>
      </c>
      <c r="G384" s="46">
        <f>SUM(G385:G403)</f>
        <v>738500</v>
      </c>
      <c r="H384" s="72">
        <f t="shared" si="7"/>
        <v>100</v>
      </c>
    </row>
    <row r="385" spans="1:8" ht="18" customHeight="1">
      <c r="A385" s="163" t="s">
        <v>29</v>
      </c>
      <c r="B385" s="163"/>
      <c r="C385" s="163"/>
      <c r="D385" s="22" t="s">
        <v>30</v>
      </c>
      <c r="E385" s="125">
        <f>'[1]Arkusz2'!E279</f>
        <v>347140</v>
      </c>
      <c r="F385" s="64">
        <v>352728.94</v>
      </c>
      <c r="G385" s="66">
        <v>352728.94</v>
      </c>
      <c r="H385" s="9">
        <f t="shared" si="7"/>
        <v>100</v>
      </c>
    </row>
    <row r="386" spans="1:8" ht="16.5" customHeight="1">
      <c r="A386" s="176" t="s">
        <v>31</v>
      </c>
      <c r="B386" s="163"/>
      <c r="C386" s="163"/>
      <c r="D386" s="35" t="s">
        <v>32</v>
      </c>
      <c r="E386" s="125">
        <f>'[1]Arkusz2'!E280</f>
        <v>17900</v>
      </c>
      <c r="F386" s="64">
        <v>14075.12</v>
      </c>
      <c r="G386" s="66">
        <v>14075.12</v>
      </c>
      <c r="H386" s="9">
        <f t="shared" si="7"/>
        <v>100</v>
      </c>
    </row>
    <row r="387" spans="1:8" ht="16.5" customHeight="1">
      <c r="A387" s="176" t="s">
        <v>33</v>
      </c>
      <c r="B387" s="163"/>
      <c r="C387" s="163"/>
      <c r="D387" s="35" t="s">
        <v>34</v>
      </c>
      <c r="E387" s="125">
        <f>'[1]Arkusz2'!E281</f>
        <v>64550</v>
      </c>
      <c r="F387" s="64">
        <v>67595.75</v>
      </c>
      <c r="G387" s="66">
        <v>67595.75</v>
      </c>
      <c r="H387" s="9">
        <f t="shared" si="7"/>
        <v>100</v>
      </c>
    </row>
    <row r="388" spans="1:8" ht="15.75" customHeight="1">
      <c r="A388" s="163" t="s">
        <v>35</v>
      </c>
      <c r="B388" s="163"/>
      <c r="C388" s="163"/>
      <c r="D388" s="35" t="s">
        <v>36</v>
      </c>
      <c r="E388" s="125">
        <f>'[1]Arkusz2'!E282</f>
        <v>9100</v>
      </c>
      <c r="F388" s="64">
        <v>9368.49</v>
      </c>
      <c r="G388" s="66">
        <v>9368.49</v>
      </c>
      <c r="H388" s="9">
        <f t="shared" si="7"/>
        <v>100</v>
      </c>
    </row>
    <row r="389" spans="1:8" ht="15.75" customHeight="1">
      <c r="A389" s="176" t="s">
        <v>37</v>
      </c>
      <c r="B389" s="163"/>
      <c r="C389" s="163"/>
      <c r="D389" s="35" t="s">
        <v>38</v>
      </c>
      <c r="E389" s="125">
        <f>'[1]Arkusz2'!E284</f>
        <v>10500</v>
      </c>
      <c r="F389" s="64">
        <v>50203.08</v>
      </c>
      <c r="G389" s="66">
        <v>50203.08</v>
      </c>
      <c r="H389" s="9">
        <f t="shared" si="7"/>
        <v>100</v>
      </c>
    </row>
    <row r="390" spans="1:8" ht="16.5" customHeight="1">
      <c r="A390" s="163" t="s">
        <v>39</v>
      </c>
      <c r="B390" s="163"/>
      <c r="C390" s="163"/>
      <c r="D390" s="35" t="s">
        <v>40</v>
      </c>
      <c r="E390" s="125">
        <f>'[1]Arkusz2'!E285</f>
        <v>33000</v>
      </c>
      <c r="F390" s="64">
        <v>87765.16</v>
      </c>
      <c r="G390" s="66">
        <v>87765.16</v>
      </c>
      <c r="H390" s="9">
        <f t="shared" si="7"/>
        <v>100</v>
      </c>
    </row>
    <row r="391" spans="1:8" ht="16.5" customHeight="1">
      <c r="A391" s="176" t="s">
        <v>125</v>
      </c>
      <c r="B391" s="163"/>
      <c r="C391" s="163"/>
      <c r="D391" s="22" t="s">
        <v>141</v>
      </c>
      <c r="E391" s="125">
        <f>'[1]Arkusz2'!E286</f>
        <v>28000</v>
      </c>
      <c r="F391" s="64">
        <v>34449.25</v>
      </c>
      <c r="G391" s="66">
        <v>34449.25</v>
      </c>
      <c r="H391" s="9">
        <f t="shared" si="7"/>
        <v>100</v>
      </c>
    </row>
    <row r="392" spans="1:8" ht="18" customHeight="1">
      <c r="A392" s="158" t="s">
        <v>301</v>
      </c>
      <c r="B392" s="159"/>
      <c r="C392" s="160"/>
      <c r="D392" s="22" t="s">
        <v>126</v>
      </c>
      <c r="E392" s="125"/>
      <c r="F392" s="64">
        <v>345.95</v>
      </c>
      <c r="G392" s="66">
        <v>345.95</v>
      </c>
      <c r="H392" s="9">
        <f t="shared" si="7"/>
        <v>100</v>
      </c>
    </row>
    <row r="393" spans="1:8" ht="18" customHeight="1">
      <c r="A393" s="158" t="s">
        <v>127</v>
      </c>
      <c r="B393" s="159"/>
      <c r="C393" s="160"/>
      <c r="D393" s="22" t="s">
        <v>128</v>
      </c>
      <c r="E393" s="125"/>
      <c r="F393" s="64">
        <v>2400</v>
      </c>
      <c r="G393" s="66">
        <v>2400</v>
      </c>
      <c r="H393" s="9">
        <f t="shared" si="7"/>
        <v>100</v>
      </c>
    </row>
    <row r="394" spans="1:8" ht="16.5" customHeight="1">
      <c r="A394" s="176" t="s">
        <v>41</v>
      </c>
      <c r="B394" s="163"/>
      <c r="C394" s="163"/>
      <c r="D394" s="35" t="s">
        <v>42</v>
      </c>
      <c r="E394" s="125">
        <f>'[1]Arkusz2'!E288</f>
        <v>26000</v>
      </c>
      <c r="F394" s="64">
        <v>25260.1</v>
      </c>
      <c r="G394" s="66">
        <v>25260.1</v>
      </c>
      <c r="H394" s="9">
        <f t="shared" si="7"/>
        <v>100</v>
      </c>
    </row>
    <row r="395" spans="1:8" ht="17.25" customHeight="1">
      <c r="A395" s="163" t="s">
        <v>43</v>
      </c>
      <c r="B395" s="163"/>
      <c r="C395" s="163"/>
      <c r="D395" s="35" t="s">
        <v>44</v>
      </c>
      <c r="E395" s="125">
        <f>'[1]Arkusz2'!E289</f>
        <v>4000</v>
      </c>
      <c r="F395" s="64">
        <v>13752.2</v>
      </c>
      <c r="G395" s="66">
        <v>13752.2</v>
      </c>
      <c r="H395" s="9">
        <f t="shared" si="7"/>
        <v>100</v>
      </c>
    </row>
    <row r="396" spans="1:8" ht="18" customHeight="1">
      <c r="A396" s="176" t="s">
        <v>13</v>
      </c>
      <c r="B396" s="163"/>
      <c r="C396" s="163"/>
      <c r="D396" s="35" t="s">
        <v>14</v>
      </c>
      <c r="E396" s="125">
        <f>'[1]Arkusz2'!E291</f>
        <v>21900</v>
      </c>
      <c r="F396" s="64">
        <v>42149.28</v>
      </c>
      <c r="G396" s="66">
        <v>42149.28</v>
      </c>
      <c r="H396" s="9">
        <f t="shared" si="7"/>
        <v>100</v>
      </c>
    </row>
    <row r="397" spans="1:8" ht="22.5" customHeight="1">
      <c r="A397" s="135" t="s">
        <v>47</v>
      </c>
      <c r="B397" s="136"/>
      <c r="C397" s="134"/>
      <c r="D397" s="22" t="s">
        <v>48</v>
      </c>
      <c r="E397" s="125"/>
      <c r="F397" s="64">
        <v>696.1</v>
      </c>
      <c r="G397" s="66">
        <v>696.1</v>
      </c>
      <c r="H397" s="9">
        <f t="shared" si="7"/>
        <v>100</v>
      </c>
    </row>
    <row r="398" spans="1:8" ht="18.75" customHeight="1">
      <c r="A398" s="132" t="s">
        <v>49</v>
      </c>
      <c r="B398" s="133"/>
      <c r="C398" s="133"/>
      <c r="D398" s="22" t="s">
        <v>50</v>
      </c>
      <c r="E398" s="125">
        <f>'[1]Arkusz2'!E294</f>
        <v>5000</v>
      </c>
      <c r="F398" s="64">
        <v>5033.1</v>
      </c>
      <c r="G398" s="66">
        <v>5033.1</v>
      </c>
      <c r="H398" s="9">
        <f t="shared" si="7"/>
        <v>100</v>
      </c>
    </row>
    <row r="399" spans="1:8" ht="18" customHeight="1">
      <c r="A399" s="163" t="s">
        <v>51</v>
      </c>
      <c r="B399" s="163"/>
      <c r="C399" s="163"/>
      <c r="D399" s="35" t="s">
        <v>52</v>
      </c>
      <c r="E399" s="125">
        <f>'[1]Arkusz2'!E295</f>
        <v>2000</v>
      </c>
      <c r="F399" s="64">
        <v>3210.78</v>
      </c>
      <c r="G399" s="66">
        <v>3210.78</v>
      </c>
      <c r="H399" s="9">
        <f t="shared" si="7"/>
        <v>100</v>
      </c>
    </row>
    <row r="400" spans="1:8" ht="17.25" customHeight="1">
      <c r="A400" s="176" t="s">
        <v>53</v>
      </c>
      <c r="B400" s="163"/>
      <c r="C400" s="163"/>
      <c r="D400" s="35" t="s">
        <v>54</v>
      </c>
      <c r="E400" s="125">
        <f>'[1]Arkusz2'!E296</f>
        <v>8440</v>
      </c>
      <c r="F400" s="64">
        <v>3589.9</v>
      </c>
      <c r="G400" s="66">
        <v>3589.9</v>
      </c>
      <c r="H400" s="9">
        <f t="shared" si="7"/>
        <v>100</v>
      </c>
    </row>
    <row r="401" spans="1:8" ht="16.5" customHeight="1">
      <c r="A401" s="176" t="s">
        <v>55</v>
      </c>
      <c r="B401" s="163"/>
      <c r="C401" s="163"/>
      <c r="D401" s="35" t="s">
        <v>56</v>
      </c>
      <c r="E401" s="125">
        <f>'[1]Arkusz2'!E297</f>
        <v>11470</v>
      </c>
      <c r="F401" s="64">
        <v>13162.68</v>
      </c>
      <c r="G401" s="66">
        <v>13162.68</v>
      </c>
      <c r="H401" s="9">
        <f t="shared" si="7"/>
        <v>100</v>
      </c>
    </row>
    <row r="402" spans="1:8" ht="31.5" customHeight="1">
      <c r="A402" s="175" t="s">
        <v>64</v>
      </c>
      <c r="B402" s="175"/>
      <c r="C402" s="175"/>
      <c r="D402" s="22" t="s">
        <v>65</v>
      </c>
      <c r="E402" s="125">
        <f>'[1]Arkusz2'!E300</f>
        <v>5500</v>
      </c>
      <c r="F402" s="64">
        <v>2707.39</v>
      </c>
      <c r="G402" s="66">
        <v>2707.39</v>
      </c>
      <c r="H402" s="9">
        <f t="shared" si="7"/>
        <v>100</v>
      </c>
    </row>
    <row r="403" spans="1:8" ht="21" customHeight="1">
      <c r="A403" s="175" t="s">
        <v>66</v>
      </c>
      <c r="B403" s="175"/>
      <c r="C403" s="175"/>
      <c r="D403" s="22" t="s">
        <v>67</v>
      </c>
      <c r="E403" s="125">
        <f>'[1]Arkusz2'!E301</f>
        <v>5500</v>
      </c>
      <c r="F403" s="64">
        <v>10006.73</v>
      </c>
      <c r="G403" s="66">
        <v>10006.73</v>
      </c>
      <c r="H403" s="9">
        <f t="shared" si="7"/>
        <v>100</v>
      </c>
    </row>
    <row r="404" spans="1:8" ht="38.25" customHeight="1">
      <c r="A404" s="177" t="s">
        <v>191</v>
      </c>
      <c r="B404" s="177"/>
      <c r="C404" s="42" t="s">
        <v>192</v>
      </c>
      <c r="D404" s="94"/>
      <c r="E404" s="30">
        <f>SUM(E405:E420)</f>
        <v>98409</v>
      </c>
      <c r="F404" s="30">
        <f>SUM(F405:F421)</f>
        <v>179609.00000000003</v>
      </c>
      <c r="G404" s="30">
        <f>SUM(G405:G421)</f>
        <v>172164.29</v>
      </c>
      <c r="H404" s="82">
        <f t="shared" si="7"/>
        <v>95.85504623933097</v>
      </c>
    </row>
    <row r="405" spans="1:8" ht="18" customHeight="1">
      <c r="A405" s="162" t="s">
        <v>29</v>
      </c>
      <c r="B405" s="162"/>
      <c r="C405" s="162"/>
      <c r="D405" s="8" t="s">
        <v>30</v>
      </c>
      <c r="E405" s="32">
        <v>61320</v>
      </c>
      <c r="F405" s="32">
        <v>64620</v>
      </c>
      <c r="G405" s="9">
        <v>64562.09</v>
      </c>
      <c r="H405" s="9">
        <f t="shared" si="7"/>
        <v>99.9103837821108</v>
      </c>
    </row>
    <row r="406" spans="1:8" ht="18" customHeight="1">
      <c r="A406" s="190" t="s">
        <v>31</v>
      </c>
      <c r="B406" s="190"/>
      <c r="C406" s="190"/>
      <c r="D406" s="21" t="s">
        <v>32</v>
      </c>
      <c r="E406" s="32">
        <v>5980</v>
      </c>
      <c r="F406" s="32">
        <v>2206.77</v>
      </c>
      <c r="G406" s="9">
        <v>2206.77</v>
      </c>
      <c r="H406" s="9">
        <f t="shared" si="7"/>
        <v>100</v>
      </c>
    </row>
    <row r="407" spans="1:8" ht="17.25" customHeight="1">
      <c r="A407" s="162" t="s">
        <v>100</v>
      </c>
      <c r="B407" s="162"/>
      <c r="C407" s="162"/>
      <c r="D407" s="21" t="s">
        <v>34</v>
      </c>
      <c r="E407" s="32">
        <v>11740</v>
      </c>
      <c r="F407" s="32">
        <v>12495</v>
      </c>
      <c r="G407" s="9">
        <v>10991.74</v>
      </c>
      <c r="H407" s="9">
        <f t="shared" si="7"/>
        <v>87.96910764305721</v>
      </c>
    </row>
    <row r="408" spans="1:8" ht="16.5" customHeight="1">
      <c r="A408" s="162" t="s">
        <v>35</v>
      </c>
      <c r="B408" s="162"/>
      <c r="C408" s="162"/>
      <c r="D408" s="21" t="s">
        <v>36</v>
      </c>
      <c r="E408" s="51">
        <v>1650</v>
      </c>
      <c r="F408" s="32">
        <v>1854</v>
      </c>
      <c r="G408" s="9">
        <v>1492.6</v>
      </c>
      <c r="H408" s="9">
        <f t="shared" si="7"/>
        <v>80.50701186623516</v>
      </c>
    </row>
    <row r="409" spans="1:8" ht="15.75" customHeight="1">
      <c r="A409" s="146" t="s">
        <v>37</v>
      </c>
      <c r="B409" s="147"/>
      <c r="C409" s="148"/>
      <c r="D409" s="21" t="s">
        <v>38</v>
      </c>
      <c r="E409" s="51"/>
      <c r="F409" s="32">
        <v>6400</v>
      </c>
      <c r="G409" s="9">
        <v>6400</v>
      </c>
      <c r="H409" s="9">
        <f t="shared" si="7"/>
        <v>100</v>
      </c>
    </row>
    <row r="410" spans="1:8" ht="15.75" customHeight="1">
      <c r="A410" s="162" t="s">
        <v>39</v>
      </c>
      <c r="B410" s="162"/>
      <c r="C410" s="162"/>
      <c r="D410" s="21" t="s">
        <v>40</v>
      </c>
      <c r="E410" s="51">
        <v>3000</v>
      </c>
      <c r="F410" s="32">
        <v>21018.93</v>
      </c>
      <c r="G410" s="9">
        <v>20657.06</v>
      </c>
      <c r="H410" s="9">
        <f t="shared" si="7"/>
        <v>98.27836145798098</v>
      </c>
    </row>
    <row r="411" spans="1:8" ht="16.5" customHeight="1">
      <c r="A411" s="162" t="s">
        <v>41</v>
      </c>
      <c r="B411" s="162"/>
      <c r="C411" s="162"/>
      <c r="D411" s="21" t="s">
        <v>42</v>
      </c>
      <c r="E411" s="32">
        <v>3000</v>
      </c>
      <c r="F411" s="32">
        <v>20800</v>
      </c>
      <c r="G411" s="9">
        <v>20549.86</v>
      </c>
      <c r="H411" s="9">
        <f t="shared" si="7"/>
        <v>98.79740384615386</v>
      </c>
    </row>
    <row r="412" spans="1:8" ht="16.5" customHeight="1">
      <c r="A412" s="190" t="s">
        <v>43</v>
      </c>
      <c r="B412" s="190"/>
      <c r="C412" s="190"/>
      <c r="D412" s="21" t="s">
        <v>44</v>
      </c>
      <c r="E412" s="32">
        <v>7000</v>
      </c>
      <c r="F412" s="32">
        <v>16800</v>
      </c>
      <c r="G412" s="9">
        <v>13614.59</v>
      </c>
      <c r="H412" s="9">
        <f t="shared" si="7"/>
        <v>81.03922619047619</v>
      </c>
    </row>
    <row r="413" spans="1:8" ht="18.75" customHeight="1">
      <c r="A413" s="161" t="s">
        <v>13</v>
      </c>
      <c r="B413" s="162"/>
      <c r="C413" s="162"/>
      <c r="D413" s="21" t="s">
        <v>14</v>
      </c>
      <c r="E413" s="32">
        <v>1000</v>
      </c>
      <c r="F413" s="32">
        <v>14776.29</v>
      </c>
      <c r="G413" s="9">
        <v>13852.49</v>
      </c>
      <c r="H413" s="9">
        <f t="shared" si="7"/>
        <v>93.7480923831354</v>
      </c>
    </row>
    <row r="414" spans="1:8" ht="20.25" customHeight="1">
      <c r="A414" s="152" t="s">
        <v>47</v>
      </c>
      <c r="B414" s="153"/>
      <c r="C414" s="154"/>
      <c r="D414" s="21" t="s">
        <v>48</v>
      </c>
      <c r="E414" s="32"/>
      <c r="F414" s="32">
        <v>80.06</v>
      </c>
      <c r="G414" s="9">
        <v>80.06</v>
      </c>
      <c r="H414" s="9">
        <f t="shared" si="7"/>
        <v>100</v>
      </c>
    </row>
    <row r="415" spans="1:8" ht="21.75" customHeight="1">
      <c r="A415" s="132" t="s">
        <v>49</v>
      </c>
      <c r="B415" s="133"/>
      <c r="C415" s="133"/>
      <c r="D415" s="22" t="s">
        <v>50</v>
      </c>
      <c r="E415" s="32">
        <v>1000</v>
      </c>
      <c r="F415" s="32">
        <v>1961.81</v>
      </c>
      <c r="G415" s="9">
        <v>1756.04</v>
      </c>
      <c r="H415" s="9">
        <f t="shared" si="7"/>
        <v>89.51121668255335</v>
      </c>
    </row>
    <row r="416" spans="1:8" ht="17.25" customHeight="1">
      <c r="A416" s="162" t="s">
        <v>51</v>
      </c>
      <c r="B416" s="162"/>
      <c r="C416" s="162"/>
      <c r="D416" s="8" t="s">
        <v>52</v>
      </c>
      <c r="E416" s="32">
        <v>1000</v>
      </c>
      <c r="F416" s="32">
        <v>866.91</v>
      </c>
      <c r="G416" s="9">
        <v>866.91</v>
      </c>
      <c r="H416" s="9">
        <f t="shared" si="7"/>
        <v>100</v>
      </c>
    </row>
    <row r="417" spans="1:8" ht="15" customHeight="1">
      <c r="A417" s="146" t="s">
        <v>53</v>
      </c>
      <c r="B417" s="147"/>
      <c r="C417" s="148"/>
      <c r="D417" s="21" t="s">
        <v>54</v>
      </c>
      <c r="E417" s="32"/>
      <c r="F417" s="32">
        <v>1016.32</v>
      </c>
      <c r="G417" s="9">
        <v>421.4</v>
      </c>
      <c r="H417" s="9">
        <f t="shared" si="7"/>
        <v>41.46331863979849</v>
      </c>
    </row>
    <row r="418" spans="1:8" ht="17.25" customHeight="1">
      <c r="A418" s="161" t="s">
        <v>55</v>
      </c>
      <c r="B418" s="162"/>
      <c r="C418" s="162"/>
      <c r="D418" s="21" t="s">
        <v>56</v>
      </c>
      <c r="E418" s="32">
        <v>1719</v>
      </c>
      <c r="F418" s="32">
        <v>2607</v>
      </c>
      <c r="G418" s="9">
        <v>2607</v>
      </c>
      <c r="H418" s="9">
        <f t="shared" si="7"/>
        <v>100</v>
      </c>
    </row>
    <row r="419" spans="1:8" ht="29.25" customHeight="1">
      <c r="A419" s="175" t="s">
        <v>64</v>
      </c>
      <c r="B419" s="175"/>
      <c r="C419" s="175"/>
      <c r="D419" s="21" t="s">
        <v>65</v>
      </c>
      <c r="E419" s="32"/>
      <c r="F419" s="32">
        <v>605.91</v>
      </c>
      <c r="G419" s="9">
        <v>605.91</v>
      </c>
      <c r="H419" s="9">
        <f t="shared" si="7"/>
        <v>100</v>
      </c>
    </row>
    <row r="420" spans="1:8" ht="18.75" customHeight="1">
      <c r="A420" s="175" t="s">
        <v>66</v>
      </c>
      <c r="B420" s="175"/>
      <c r="C420" s="175"/>
      <c r="D420" s="21" t="s">
        <v>67</v>
      </c>
      <c r="E420" s="32"/>
      <c r="F420" s="64">
        <v>7500</v>
      </c>
      <c r="G420" s="9">
        <v>7499.77</v>
      </c>
      <c r="H420" s="9">
        <f t="shared" si="7"/>
        <v>99.99693333333333</v>
      </c>
    </row>
    <row r="421" spans="1:8" ht="15.75" customHeight="1">
      <c r="A421" s="149" t="s">
        <v>201</v>
      </c>
      <c r="B421" s="170"/>
      <c r="C421" s="171"/>
      <c r="D421" s="21" t="s">
        <v>95</v>
      </c>
      <c r="E421" s="32"/>
      <c r="F421" s="64">
        <v>4000</v>
      </c>
      <c r="G421" s="9">
        <v>4000</v>
      </c>
      <c r="H421" s="9">
        <f t="shared" si="7"/>
        <v>100</v>
      </c>
    </row>
    <row r="422" spans="1:8" ht="18.75" customHeight="1">
      <c r="A422" s="196" t="s">
        <v>193</v>
      </c>
      <c r="B422" s="196"/>
      <c r="C422" s="10" t="s">
        <v>194</v>
      </c>
      <c r="D422" s="15"/>
      <c r="E422" s="46">
        <f>SUM(E423:E429)</f>
        <v>1038168</v>
      </c>
      <c r="F422" s="46">
        <f>SUM(F423:F429)</f>
        <v>958376.22</v>
      </c>
      <c r="G422" s="46">
        <f>SUM(G423:G429)</f>
        <v>922521.15</v>
      </c>
      <c r="H422" s="72">
        <f t="shared" si="7"/>
        <v>96.2587688162797</v>
      </c>
    </row>
    <row r="423" spans="1:8" ht="30.75" customHeight="1">
      <c r="A423" s="164" t="s">
        <v>195</v>
      </c>
      <c r="B423" s="164"/>
      <c r="C423" s="164"/>
      <c r="D423" s="50" t="s">
        <v>69</v>
      </c>
      <c r="E423" s="45">
        <v>7906</v>
      </c>
      <c r="F423" s="45">
        <v>7906</v>
      </c>
      <c r="G423" s="9">
        <v>7905.56</v>
      </c>
      <c r="H423" s="9">
        <f t="shared" si="7"/>
        <v>99.99443460662788</v>
      </c>
    </row>
    <row r="424" spans="1:8" ht="29.25" customHeight="1">
      <c r="A424" s="164" t="s">
        <v>183</v>
      </c>
      <c r="B424" s="164"/>
      <c r="C424" s="164"/>
      <c r="D424" s="50" t="s">
        <v>184</v>
      </c>
      <c r="E424" s="45"/>
      <c r="F424" s="45">
        <v>7866.22</v>
      </c>
      <c r="G424" s="9">
        <v>7866.22</v>
      </c>
      <c r="H424" s="9">
        <f t="shared" si="7"/>
        <v>100</v>
      </c>
    </row>
    <row r="425" spans="1:8" ht="15.75" customHeight="1">
      <c r="A425" s="162" t="s">
        <v>185</v>
      </c>
      <c r="B425" s="162"/>
      <c r="C425" s="162"/>
      <c r="D425" s="8" t="s">
        <v>186</v>
      </c>
      <c r="E425" s="51">
        <v>986552</v>
      </c>
      <c r="F425" s="32">
        <v>878535.13</v>
      </c>
      <c r="G425" s="9">
        <v>842680.5</v>
      </c>
      <c r="H425" s="9">
        <f t="shared" si="7"/>
        <v>95.91881658733442</v>
      </c>
    </row>
    <row r="426" spans="1:8" ht="15.75" customHeight="1">
      <c r="A426" s="162" t="s">
        <v>100</v>
      </c>
      <c r="B426" s="162"/>
      <c r="C426" s="162"/>
      <c r="D426" s="21" t="s">
        <v>34</v>
      </c>
      <c r="E426" s="51">
        <v>6350</v>
      </c>
      <c r="F426" s="32">
        <v>9163.94</v>
      </c>
      <c r="G426" s="9">
        <v>9163.94</v>
      </c>
      <c r="H426" s="9">
        <f t="shared" si="7"/>
        <v>100</v>
      </c>
    </row>
    <row r="427" spans="1:8" ht="14.25" customHeight="1">
      <c r="A427" s="162" t="s">
        <v>35</v>
      </c>
      <c r="B427" s="162"/>
      <c r="C427" s="162"/>
      <c r="D427" s="21" t="s">
        <v>36</v>
      </c>
      <c r="E427" s="51">
        <v>1000</v>
      </c>
      <c r="F427" s="32">
        <v>1289.04</v>
      </c>
      <c r="G427" s="9">
        <v>1289.04</v>
      </c>
      <c r="H427" s="9">
        <f t="shared" si="7"/>
        <v>100</v>
      </c>
    </row>
    <row r="428" spans="1:8" ht="16.5" customHeight="1">
      <c r="A428" s="162" t="s">
        <v>37</v>
      </c>
      <c r="B428" s="162"/>
      <c r="C428" s="162"/>
      <c r="D428" s="21" t="s">
        <v>38</v>
      </c>
      <c r="E428" s="51">
        <v>36360</v>
      </c>
      <c r="F428" s="32">
        <v>52545.89</v>
      </c>
      <c r="G428" s="9">
        <v>52545.89</v>
      </c>
      <c r="H428" s="9">
        <f t="shared" si="7"/>
        <v>100</v>
      </c>
    </row>
    <row r="429" spans="1:8" ht="20.25" customHeight="1">
      <c r="A429" s="152" t="s">
        <v>221</v>
      </c>
      <c r="B429" s="203"/>
      <c r="C429" s="204"/>
      <c r="D429" s="21" t="s">
        <v>63</v>
      </c>
      <c r="E429" s="51"/>
      <c r="F429" s="32">
        <v>1070</v>
      </c>
      <c r="G429" s="9">
        <v>1070</v>
      </c>
      <c r="H429" s="9">
        <f t="shared" si="7"/>
        <v>100</v>
      </c>
    </row>
    <row r="430" spans="1:8" ht="21" customHeight="1">
      <c r="A430" s="202" t="s">
        <v>196</v>
      </c>
      <c r="B430" s="202"/>
      <c r="C430" s="10" t="s">
        <v>197</v>
      </c>
      <c r="D430" s="8"/>
      <c r="E430" s="30">
        <f>SUM(E431:E444)</f>
        <v>247215</v>
      </c>
      <c r="F430" s="30">
        <f>SUM(F431:F445)</f>
        <v>273215</v>
      </c>
      <c r="G430" s="30">
        <f>SUM(G431:G445)</f>
        <v>271644.43999999994</v>
      </c>
      <c r="H430" s="72">
        <f t="shared" si="7"/>
        <v>99.42515601266399</v>
      </c>
    </row>
    <row r="431" spans="1:8" ht="16.5" customHeight="1">
      <c r="A431" s="162" t="s">
        <v>29</v>
      </c>
      <c r="B431" s="162"/>
      <c r="C431" s="162"/>
      <c r="D431" s="8" t="s">
        <v>30</v>
      </c>
      <c r="E431" s="51">
        <v>168662</v>
      </c>
      <c r="F431" s="32">
        <v>174172.09</v>
      </c>
      <c r="G431" s="9">
        <v>174153.08</v>
      </c>
      <c r="H431" s="9">
        <f t="shared" si="7"/>
        <v>99.98908550732783</v>
      </c>
    </row>
    <row r="432" spans="1:8" ht="15.75" customHeight="1">
      <c r="A432" s="162" t="s">
        <v>31</v>
      </c>
      <c r="B432" s="162"/>
      <c r="C432" s="162"/>
      <c r="D432" s="8" t="s">
        <v>32</v>
      </c>
      <c r="E432" s="51">
        <v>14025</v>
      </c>
      <c r="F432" s="32">
        <v>13600.42</v>
      </c>
      <c r="G432" s="9">
        <v>13600.42</v>
      </c>
      <c r="H432" s="9">
        <f t="shared" si="7"/>
        <v>100</v>
      </c>
    </row>
    <row r="433" spans="1:8" ht="15.75" customHeight="1">
      <c r="A433" s="162" t="s">
        <v>100</v>
      </c>
      <c r="B433" s="162"/>
      <c r="C433" s="162"/>
      <c r="D433" s="8" t="s">
        <v>34</v>
      </c>
      <c r="E433" s="51">
        <v>31870</v>
      </c>
      <c r="F433" s="32">
        <v>28675.71</v>
      </c>
      <c r="G433" s="9">
        <v>28675.71</v>
      </c>
      <c r="H433" s="9">
        <f t="shared" si="7"/>
        <v>100</v>
      </c>
    </row>
    <row r="434" spans="1:8" ht="18.75" customHeight="1">
      <c r="A434" s="162" t="s">
        <v>35</v>
      </c>
      <c r="B434" s="162"/>
      <c r="C434" s="162"/>
      <c r="D434" s="8" t="s">
        <v>36</v>
      </c>
      <c r="E434" s="51">
        <v>4476</v>
      </c>
      <c r="F434" s="32">
        <v>4528.15</v>
      </c>
      <c r="G434" s="9">
        <v>4528.15</v>
      </c>
      <c r="H434" s="9">
        <f t="shared" si="7"/>
        <v>100</v>
      </c>
    </row>
    <row r="435" spans="1:8" ht="18.75" customHeight="1">
      <c r="A435" s="162" t="s">
        <v>37</v>
      </c>
      <c r="B435" s="162"/>
      <c r="C435" s="162"/>
      <c r="D435" s="8" t="s">
        <v>38</v>
      </c>
      <c r="E435" s="32">
        <v>3103</v>
      </c>
      <c r="F435" s="32">
        <v>2050</v>
      </c>
      <c r="G435" s="9">
        <v>2050</v>
      </c>
      <c r="H435" s="9">
        <f aca="true" t="shared" si="8" ref="H435:H505">G435/F435*100</f>
        <v>100</v>
      </c>
    </row>
    <row r="436" spans="1:8" ht="17.25" customHeight="1">
      <c r="A436" s="162" t="s">
        <v>101</v>
      </c>
      <c r="B436" s="162"/>
      <c r="C436" s="162"/>
      <c r="D436" s="8" t="s">
        <v>56</v>
      </c>
      <c r="E436" s="51">
        <v>4963</v>
      </c>
      <c r="F436" s="32">
        <v>5229.9</v>
      </c>
      <c r="G436" s="9">
        <v>5229.9</v>
      </c>
      <c r="H436" s="9">
        <f t="shared" si="8"/>
        <v>100</v>
      </c>
    </row>
    <row r="437" spans="1:8" ht="17.25" customHeight="1">
      <c r="A437" s="162" t="s">
        <v>51</v>
      </c>
      <c r="B437" s="162"/>
      <c r="C437" s="162"/>
      <c r="D437" s="8" t="s">
        <v>52</v>
      </c>
      <c r="E437" s="51">
        <v>1758</v>
      </c>
      <c r="F437" s="32">
        <v>1052.87</v>
      </c>
      <c r="G437" s="9">
        <v>1052.87</v>
      </c>
      <c r="H437" s="9">
        <f t="shared" si="8"/>
        <v>100</v>
      </c>
    </row>
    <row r="438" spans="1:8" ht="17.25" customHeight="1">
      <c r="A438" s="162" t="s">
        <v>39</v>
      </c>
      <c r="B438" s="162"/>
      <c r="C438" s="162"/>
      <c r="D438" s="8" t="s">
        <v>40</v>
      </c>
      <c r="E438" s="51">
        <v>2344</v>
      </c>
      <c r="F438" s="32">
        <v>5259.47</v>
      </c>
      <c r="G438" s="9">
        <v>5025.83</v>
      </c>
      <c r="H438" s="9">
        <f t="shared" si="8"/>
        <v>95.55772729951877</v>
      </c>
    </row>
    <row r="439" spans="1:8" ht="15" customHeight="1">
      <c r="A439" s="162" t="s">
        <v>43</v>
      </c>
      <c r="B439" s="162"/>
      <c r="C439" s="162"/>
      <c r="D439" s="8" t="s">
        <v>44</v>
      </c>
      <c r="E439" s="51">
        <v>2069</v>
      </c>
      <c r="F439" s="32">
        <v>1675.7</v>
      </c>
      <c r="G439" s="9">
        <v>1675.7</v>
      </c>
      <c r="H439" s="9">
        <f t="shared" si="8"/>
        <v>100</v>
      </c>
    </row>
    <row r="440" spans="1:8" ht="17.25" customHeight="1">
      <c r="A440" s="162" t="s">
        <v>13</v>
      </c>
      <c r="B440" s="162"/>
      <c r="C440" s="162"/>
      <c r="D440" s="8" t="s">
        <v>14</v>
      </c>
      <c r="E440" s="51">
        <v>8254</v>
      </c>
      <c r="F440" s="32">
        <v>6254</v>
      </c>
      <c r="G440" s="9">
        <v>5905.89</v>
      </c>
      <c r="H440" s="9">
        <f t="shared" si="8"/>
        <v>94.43380236648545</v>
      </c>
    </row>
    <row r="441" spans="1:8" ht="18.75" customHeight="1">
      <c r="A441" s="132" t="s">
        <v>47</v>
      </c>
      <c r="B441" s="133"/>
      <c r="C441" s="133"/>
      <c r="D441" s="21" t="s">
        <v>48</v>
      </c>
      <c r="E441" s="51"/>
      <c r="F441" s="32">
        <v>2119.16</v>
      </c>
      <c r="G441" s="9">
        <v>2119.16</v>
      </c>
      <c r="H441" s="9">
        <f t="shared" si="8"/>
        <v>100</v>
      </c>
    </row>
    <row r="442" spans="1:8" ht="19.5" customHeight="1">
      <c r="A442" s="132" t="s">
        <v>49</v>
      </c>
      <c r="B442" s="133"/>
      <c r="C442" s="133"/>
      <c r="D442" s="22" t="s">
        <v>50</v>
      </c>
      <c r="E442" s="51">
        <v>4076</v>
      </c>
      <c r="F442" s="32">
        <v>4630.46</v>
      </c>
      <c r="G442" s="9">
        <v>4630.46</v>
      </c>
      <c r="H442" s="9">
        <f t="shared" si="8"/>
        <v>100</v>
      </c>
    </row>
    <row r="443" spans="1:8" ht="15.75" customHeight="1">
      <c r="A443" s="162" t="s">
        <v>53</v>
      </c>
      <c r="B443" s="162"/>
      <c r="C443" s="162"/>
      <c r="D443" s="8" t="s">
        <v>54</v>
      </c>
      <c r="E443" s="51">
        <v>1207</v>
      </c>
      <c r="F443" s="32">
        <v>372</v>
      </c>
      <c r="G443" s="9">
        <v>372</v>
      </c>
      <c r="H443" s="9">
        <f t="shared" si="8"/>
        <v>100</v>
      </c>
    </row>
    <row r="444" spans="1:8" ht="28.5" customHeight="1">
      <c r="A444" s="132" t="s">
        <v>64</v>
      </c>
      <c r="B444" s="133"/>
      <c r="C444" s="133"/>
      <c r="D444" s="22" t="s">
        <v>65</v>
      </c>
      <c r="E444" s="51">
        <v>408</v>
      </c>
      <c r="F444" s="32">
        <v>3595.07</v>
      </c>
      <c r="G444" s="9">
        <v>2678.27</v>
      </c>
      <c r="H444" s="9">
        <f t="shared" si="8"/>
        <v>74.4984103230257</v>
      </c>
    </row>
    <row r="445" spans="1:8" ht="18.75" customHeight="1">
      <c r="A445" s="186" t="s">
        <v>298</v>
      </c>
      <c r="B445" s="187"/>
      <c r="C445" s="188"/>
      <c r="D445" s="22" t="s">
        <v>71</v>
      </c>
      <c r="E445" s="51"/>
      <c r="F445" s="32">
        <v>20000</v>
      </c>
      <c r="G445" s="9">
        <v>19947</v>
      </c>
      <c r="H445" s="9">
        <f t="shared" si="8"/>
        <v>99.735</v>
      </c>
    </row>
    <row r="446" spans="1:8" ht="40.5" customHeight="1">
      <c r="A446" s="95" t="s">
        <v>198</v>
      </c>
      <c r="B446" s="89" t="s">
        <v>199</v>
      </c>
      <c r="C446" s="99"/>
      <c r="D446" s="90"/>
      <c r="E446" s="83">
        <f>E447+E463+E471</f>
        <v>1907956</v>
      </c>
      <c r="F446" s="83">
        <f>F447+F463+F471</f>
        <v>1923972.2299999997</v>
      </c>
      <c r="G446" s="83">
        <f>G447+G463+G471</f>
        <v>1868849.46</v>
      </c>
      <c r="H446" s="88">
        <f t="shared" si="8"/>
        <v>97.13494981161969</v>
      </c>
    </row>
    <row r="447" spans="1:8" ht="24" customHeight="1">
      <c r="A447" s="191" t="s">
        <v>309</v>
      </c>
      <c r="B447" s="192"/>
      <c r="C447" s="10" t="s">
        <v>200</v>
      </c>
      <c r="D447" s="15"/>
      <c r="E447" s="30">
        <f>SUM(E448:E462)</f>
        <v>84578</v>
      </c>
      <c r="F447" s="30">
        <f>SUM(F448:F462)</f>
        <v>92078</v>
      </c>
      <c r="G447" s="30">
        <f>SUM(G448:G462)</f>
        <v>91977.37</v>
      </c>
      <c r="H447" s="72">
        <f t="shared" si="8"/>
        <v>99.89071222224635</v>
      </c>
    </row>
    <row r="448" spans="1:8" ht="15" customHeight="1">
      <c r="A448" s="162" t="s">
        <v>29</v>
      </c>
      <c r="B448" s="162"/>
      <c r="C448" s="162"/>
      <c r="D448" s="8" t="s">
        <v>30</v>
      </c>
      <c r="E448" s="51">
        <v>39900</v>
      </c>
      <c r="F448" s="32">
        <v>42634.89</v>
      </c>
      <c r="G448" s="9">
        <v>42634.89</v>
      </c>
      <c r="H448" s="9">
        <f t="shared" si="8"/>
        <v>100</v>
      </c>
    </row>
    <row r="449" spans="1:8" ht="16.5" customHeight="1">
      <c r="A449" s="162" t="s">
        <v>31</v>
      </c>
      <c r="B449" s="162"/>
      <c r="C449" s="162"/>
      <c r="D449" s="8" t="s">
        <v>32</v>
      </c>
      <c r="E449" s="51">
        <v>3417</v>
      </c>
      <c r="F449" s="32">
        <v>2999.71</v>
      </c>
      <c r="G449" s="9">
        <v>2999.71</v>
      </c>
      <c r="H449" s="9">
        <f t="shared" si="8"/>
        <v>100</v>
      </c>
    </row>
    <row r="450" spans="1:8" ht="15.75" customHeight="1">
      <c r="A450" s="162" t="s">
        <v>100</v>
      </c>
      <c r="B450" s="162"/>
      <c r="C450" s="162"/>
      <c r="D450" s="8" t="s">
        <v>34</v>
      </c>
      <c r="E450" s="51">
        <v>7554</v>
      </c>
      <c r="F450" s="32">
        <v>8571.2</v>
      </c>
      <c r="G450" s="9">
        <v>8571.2</v>
      </c>
      <c r="H450" s="9">
        <f t="shared" si="8"/>
        <v>100</v>
      </c>
    </row>
    <row r="451" spans="1:8" ht="15.75" customHeight="1">
      <c r="A451" s="162" t="s">
        <v>35</v>
      </c>
      <c r="B451" s="162"/>
      <c r="C451" s="162"/>
      <c r="D451" s="8" t="s">
        <v>36</v>
      </c>
      <c r="E451" s="31">
        <v>1061</v>
      </c>
      <c r="F451" s="32">
        <v>1204.08</v>
      </c>
      <c r="G451" s="9">
        <v>1204.08</v>
      </c>
      <c r="H451" s="9">
        <f t="shared" si="8"/>
        <v>100</v>
      </c>
    </row>
    <row r="452" spans="1:8" ht="15" customHeight="1">
      <c r="A452" s="190" t="s">
        <v>37</v>
      </c>
      <c r="B452" s="193"/>
      <c r="C452" s="193"/>
      <c r="D452" s="21" t="s">
        <v>38</v>
      </c>
      <c r="E452" s="31">
        <v>2000</v>
      </c>
      <c r="F452" s="32">
        <v>3720</v>
      </c>
      <c r="G452" s="9">
        <v>3720</v>
      </c>
      <c r="H452" s="9">
        <f t="shared" si="8"/>
        <v>100</v>
      </c>
    </row>
    <row r="453" spans="1:8" ht="15" customHeight="1">
      <c r="A453" s="190" t="s">
        <v>39</v>
      </c>
      <c r="B453" s="190"/>
      <c r="C453" s="190"/>
      <c r="D453" s="21" t="s">
        <v>40</v>
      </c>
      <c r="E453" s="31">
        <v>2000</v>
      </c>
      <c r="F453" s="32">
        <v>1940.91</v>
      </c>
      <c r="G453" s="9">
        <v>1844.78</v>
      </c>
      <c r="H453" s="9">
        <f t="shared" si="8"/>
        <v>95.04716859617396</v>
      </c>
    </row>
    <row r="454" spans="1:8" ht="15" customHeight="1">
      <c r="A454" s="190" t="s">
        <v>43</v>
      </c>
      <c r="B454" s="190"/>
      <c r="C454" s="190"/>
      <c r="D454" s="21" t="s">
        <v>44</v>
      </c>
      <c r="E454" s="31">
        <v>1000</v>
      </c>
      <c r="F454" s="32">
        <v>0</v>
      </c>
      <c r="G454" s="9">
        <v>0</v>
      </c>
      <c r="H454" s="9"/>
    </row>
    <row r="455" spans="1:8" ht="15.75" customHeight="1">
      <c r="A455" s="162" t="s">
        <v>108</v>
      </c>
      <c r="B455" s="162"/>
      <c r="C455" s="162"/>
      <c r="D455" s="8" t="s">
        <v>109</v>
      </c>
      <c r="E455" s="31">
        <v>17000</v>
      </c>
      <c r="F455" s="32">
        <v>20185.5</v>
      </c>
      <c r="G455" s="9">
        <v>20185.5</v>
      </c>
      <c r="H455" s="9">
        <f t="shared" si="8"/>
        <v>100</v>
      </c>
    </row>
    <row r="456" spans="1:8" ht="15" customHeight="1">
      <c r="A456" s="161" t="s">
        <v>13</v>
      </c>
      <c r="B456" s="162"/>
      <c r="C456" s="162"/>
      <c r="D456" s="21" t="s">
        <v>14</v>
      </c>
      <c r="E456" s="51">
        <v>1000</v>
      </c>
      <c r="F456" s="32">
        <v>649</v>
      </c>
      <c r="G456" s="9">
        <v>649</v>
      </c>
      <c r="H456" s="9">
        <f t="shared" si="8"/>
        <v>100</v>
      </c>
    </row>
    <row r="457" spans="1:8" ht="18" customHeight="1">
      <c r="A457" s="132" t="s">
        <v>49</v>
      </c>
      <c r="B457" s="133"/>
      <c r="C457" s="133"/>
      <c r="D457" s="22" t="s">
        <v>50</v>
      </c>
      <c r="E457" s="51">
        <v>1500</v>
      </c>
      <c r="F457" s="32">
        <v>3200</v>
      </c>
      <c r="G457" s="9">
        <v>3200</v>
      </c>
      <c r="H457" s="9">
        <f t="shared" si="8"/>
        <v>100</v>
      </c>
    </row>
    <row r="458" spans="1:8" ht="18.75" customHeight="1">
      <c r="A458" s="161" t="s">
        <v>51</v>
      </c>
      <c r="B458" s="162"/>
      <c r="C458" s="162"/>
      <c r="D458" s="21" t="s">
        <v>52</v>
      </c>
      <c r="E458" s="51">
        <v>1000</v>
      </c>
      <c r="F458" s="32">
        <v>209.5</v>
      </c>
      <c r="G458" s="9">
        <v>209.5</v>
      </c>
      <c r="H458" s="9">
        <f t="shared" si="8"/>
        <v>100</v>
      </c>
    </row>
    <row r="459" spans="1:8" ht="28.5" customHeight="1">
      <c r="A459" s="175" t="s">
        <v>64</v>
      </c>
      <c r="B459" s="175"/>
      <c r="C459" s="175"/>
      <c r="D459" s="21" t="s">
        <v>65</v>
      </c>
      <c r="E459" s="51">
        <v>1000</v>
      </c>
      <c r="F459" s="32">
        <v>1501.29</v>
      </c>
      <c r="G459" s="9">
        <v>1501.29</v>
      </c>
      <c r="H459" s="9">
        <f t="shared" si="8"/>
        <v>100</v>
      </c>
    </row>
    <row r="460" spans="1:8" ht="20.25" customHeight="1">
      <c r="A460" s="180" t="s">
        <v>66</v>
      </c>
      <c r="B460" s="180"/>
      <c r="C460" s="180"/>
      <c r="D460" s="21" t="s">
        <v>67</v>
      </c>
      <c r="E460" s="51">
        <v>1000</v>
      </c>
      <c r="F460" s="32">
        <v>55.02</v>
      </c>
      <c r="G460" s="9">
        <v>55.02</v>
      </c>
      <c r="H460" s="9">
        <f t="shared" si="8"/>
        <v>100</v>
      </c>
    </row>
    <row r="461" spans="1:8" ht="19.5" customHeight="1">
      <c r="A461" s="180" t="s">
        <v>201</v>
      </c>
      <c r="B461" s="180"/>
      <c r="C461" s="180"/>
      <c r="D461" s="21" t="s">
        <v>95</v>
      </c>
      <c r="E461" s="51">
        <v>4000</v>
      </c>
      <c r="F461" s="51">
        <v>4000</v>
      </c>
      <c r="G461" s="9">
        <v>3995.5</v>
      </c>
      <c r="H461" s="9">
        <f t="shared" si="8"/>
        <v>99.88749999999999</v>
      </c>
    </row>
    <row r="462" spans="1:8" ht="18.75" customHeight="1">
      <c r="A462" s="161" t="s">
        <v>55</v>
      </c>
      <c r="B462" s="162"/>
      <c r="C462" s="162"/>
      <c r="D462" s="21" t="s">
        <v>56</v>
      </c>
      <c r="E462" s="51">
        <v>1146</v>
      </c>
      <c r="F462" s="32">
        <v>1206.9</v>
      </c>
      <c r="G462" s="9">
        <v>1206.9</v>
      </c>
      <c r="H462" s="9">
        <f t="shared" si="8"/>
        <v>100</v>
      </c>
    </row>
    <row r="463" spans="1:8" ht="31.5" customHeight="1">
      <c r="A463" s="192" t="s">
        <v>202</v>
      </c>
      <c r="B463" s="192"/>
      <c r="C463" s="10" t="s">
        <v>203</v>
      </c>
      <c r="D463" s="8"/>
      <c r="E463" s="30">
        <f>SUM(E464:E470)</f>
        <v>18000</v>
      </c>
      <c r="F463" s="30">
        <f>SUM(F464:F470)</f>
        <v>21000</v>
      </c>
      <c r="G463" s="30">
        <f>SUM(G464:G470)</f>
        <v>20897.99</v>
      </c>
      <c r="H463" s="72">
        <f t="shared" si="8"/>
        <v>99.5142380952381</v>
      </c>
    </row>
    <row r="464" spans="1:8" ht="17.25" customHeight="1">
      <c r="A464" s="162" t="s">
        <v>29</v>
      </c>
      <c r="B464" s="162"/>
      <c r="C464" s="162"/>
      <c r="D464" s="8" t="s">
        <v>30</v>
      </c>
      <c r="E464" s="51">
        <v>8400</v>
      </c>
      <c r="F464" s="32">
        <v>8400</v>
      </c>
      <c r="G464" s="9">
        <v>8400</v>
      </c>
      <c r="H464" s="9">
        <f t="shared" si="8"/>
        <v>100</v>
      </c>
    </row>
    <row r="465" spans="1:8" ht="16.5" customHeight="1">
      <c r="A465" s="162" t="s">
        <v>100</v>
      </c>
      <c r="B465" s="162"/>
      <c r="C465" s="162"/>
      <c r="D465" s="8" t="s">
        <v>34</v>
      </c>
      <c r="E465" s="51">
        <v>1464</v>
      </c>
      <c r="F465" s="32">
        <v>1464</v>
      </c>
      <c r="G465" s="9">
        <v>1464</v>
      </c>
      <c r="H465" s="9">
        <f t="shared" si="8"/>
        <v>100</v>
      </c>
    </row>
    <row r="466" spans="1:8" ht="17.25" customHeight="1">
      <c r="A466" s="162" t="s">
        <v>35</v>
      </c>
      <c r="B466" s="162"/>
      <c r="C466" s="162"/>
      <c r="D466" s="8" t="s">
        <v>36</v>
      </c>
      <c r="E466" s="51">
        <v>206</v>
      </c>
      <c r="F466" s="32">
        <v>206</v>
      </c>
      <c r="G466" s="9">
        <v>206</v>
      </c>
      <c r="H466" s="9">
        <f t="shared" si="8"/>
        <v>100</v>
      </c>
    </row>
    <row r="467" spans="1:8" ht="18.75" customHeight="1">
      <c r="A467" s="162" t="s">
        <v>39</v>
      </c>
      <c r="B467" s="162"/>
      <c r="C467" s="162"/>
      <c r="D467" s="8" t="s">
        <v>40</v>
      </c>
      <c r="E467" s="51">
        <v>2930</v>
      </c>
      <c r="F467" s="31">
        <v>4630</v>
      </c>
      <c r="G467" s="9">
        <v>4627.5</v>
      </c>
      <c r="H467" s="9">
        <f t="shared" si="8"/>
        <v>99.94600431965442</v>
      </c>
    </row>
    <row r="468" spans="1:8" ht="18" customHeight="1">
      <c r="A468" s="162" t="s">
        <v>13</v>
      </c>
      <c r="B468" s="162"/>
      <c r="C468" s="162"/>
      <c r="D468" s="8" t="s">
        <v>14</v>
      </c>
      <c r="E468" s="51">
        <v>3000</v>
      </c>
      <c r="F468" s="31">
        <v>3000</v>
      </c>
      <c r="G468" s="9">
        <v>2912.29</v>
      </c>
      <c r="H468" s="9">
        <f t="shared" si="8"/>
        <v>97.07633333333334</v>
      </c>
    </row>
    <row r="469" spans="1:8" ht="29.25" customHeight="1">
      <c r="A469" s="175" t="s">
        <v>64</v>
      </c>
      <c r="B469" s="175"/>
      <c r="C469" s="175"/>
      <c r="D469" s="21" t="s">
        <v>65</v>
      </c>
      <c r="E469" s="51">
        <v>1000</v>
      </c>
      <c r="F469" s="31">
        <v>2300</v>
      </c>
      <c r="G469" s="9">
        <v>2300</v>
      </c>
      <c r="H469" s="9">
        <f t="shared" si="8"/>
        <v>100</v>
      </c>
    </row>
    <row r="470" spans="1:8" ht="21" customHeight="1">
      <c r="A470" s="180" t="s">
        <v>66</v>
      </c>
      <c r="B470" s="180"/>
      <c r="C470" s="180"/>
      <c r="D470" s="21" t="s">
        <v>67</v>
      </c>
      <c r="E470" s="51">
        <v>1000</v>
      </c>
      <c r="F470" s="31">
        <v>1000</v>
      </c>
      <c r="G470" s="9">
        <v>988.2</v>
      </c>
      <c r="H470" s="9">
        <f t="shared" si="8"/>
        <v>98.82000000000001</v>
      </c>
    </row>
    <row r="471" spans="1:8" ht="19.5" customHeight="1">
      <c r="A471" s="202" t="s">
        <v>204</v>
      </c>
      <c r="B471" s="202"/>
      <c r="C471" s="10" t="s">
        <v>205</v>
      </c>
      <c r="D471" s="8"/>
      <c r="E471" s="30">
        <f>SUM(E472:E509)</f>
        <v>1805378</v>
      </c>
      <c r="F471" s="30">
        <f>SUM(F472:F509)</f>
        <v>1810894.2299999997</v>
      </c>
      <c r="G471" s="30">
        <f>SUM(G472:G509)</f>
        <v>1755974.0999999999</v>
      </c>
      <c r="H471" s="72">
        <f>G471/F471*100</f>
        <v>96.9672370097507</v>
      </c>
    </row>
    <row r="472" spans="1:8" ht="15.75" customHeight="1">
      <c r="A472" s="190" t="s">
        <v>185</v>
      </c>
      <c r="B472" s="190"/>
      <c r="C472" s="190"/>
      <c r="D472" s="21" t="s">
        <v>206</v>
      </c>
      <c r="E472" s="32">
        <v>88511</v>
      </c>
      <c r="F472" s="32">
        <v>91315.1</v>
      </c>
      <c r="G472" s="9">
        <v>62247.8</v>
      </c>
      <c r="H472" s="9">
        <f t="shared" si="8"/>
        <v>68.16813429542322</v>
      </c>
    </row>
    <row r="473" spans="1:8" ht="15.75" customHeight="1">
      <c r="A473" s="162" t="s">
        <v>29</v>
      </c>
      <c r="B473" s="162"/>
      <c r="C473" s="162"/>
      <c r="D473" s="21" t="s">
        <v>30</v>
      </c>
      <c r="E473" s="32">
        <v>916734</v>
      </c>
      <c r="F473" s="32">
        <v>948387.28</v>
      </c>
      <c r="G473" s="9">
        <v>948387.28</v>
      </c>
      <c r="H473" s="9">
        <f t="shared" si="8"/>
        <v>100</v>
      </c>
    </row>
    <row r="474" spans="1:8" ht="14.25" customHeight="1">
      <c r="A474" s="162" t="s">
        <v>29</v>
      </c>
      <c r="B474" s="162"/>
      <c r="C474" s="162"/>
      <c r="D474" s="21" t="s">
        <v>207</v>
      </c>
      <c r="E474" s="32">
        <v>100042</v>
      </c>
      <c r="F474" s="32">
        <v>40665.37</v>
      </c>
      <c r="G474" s="9">
        <v>38877.27</v>
      </c>
      <c r="H474" s="9">
        <f t="shared" si="8"/>
        <v>95.60289258403401</v>
      </c>
    </row>
    <row r="475" spans="1:8" ht="15" customHeight="1">
      <c r="A475" s="162" t="s">
        <v>29</v>
      </c>
      <c r="B475" s="162"/>
      <c r="C475" s="162"/>
      <c r="D475" s="21" t="s">
        <v>208</v>
      </c>
      <c r="E475" s="32">
        <v>14914</v>
      </c>
      <c r="F475" s="32">
        <v>14313.95</v>
      </c>
      <c r="G475" s="9">
        <v>14313.95</v>
      </c>
      <c r="H475" s="9">
        <f t="shared" si="8"/>
        <v>100</v>
      </c>
    </row>
    <row r="476" spans="1:8" ht="14.25" customHeight="1">
      <c r="A476" s="190" t="s">
        <v>31</v>
      </c>
      <c r="B476" s="190"/>
      <c r="C476" s="190"/>
      <c r="D476" s="21" t="s">
        <v>32</v>
      </c>
      <c r="E476" s="32">
        <v>80454</v>
      </c>
      <c r="F476" s="32">
        <v>75881.77</v>
      </c>
      <c r="G476" s="9">
        <v>75881.77</v>
      </c>
      <c r="H476" s="9">
        <f t="shared" si="8"/>
        <v>100</v>
      </c>
    </row>
    <row r="477" spans="1:8" ht="14.25" customHeight="1">
      <c r="A477" s="190" t="s">
        <v>31</v>
      </c>
      <c r="B477" s="190"/>
      <c r="C477" s="190"/>
      <c r="D477" s="21" t="s">
        <v>209</v>
      </c>
      <c r="E477" s="32">
        <v>1131</v>
      </c>
      <c r="F477" s="32">
        <v>1130.64</v>
      </c>
      <c r="G477" s="9">
        <v>1130.64</v>
      </c>
      <c r="H477" s="9">
        <f t="shared" si="8"/>
        <v>100</v>
      </c>
    </row>
    <row r="478" spans="1:8" ht="14.25" customHeight="1">
      <c r="A478" s="190" t="s">
        <v>31</v>
      </c>
      <c r="B478" s="190"/>
      <c r="C478" s="190"/>
      <c r="D478" s="21" t="s">
        <v>210</v>
      </c>
      <c r="E478" s="32">
        <v>415</v>
      </c>
      <c r="F478" s="32">
        <v>414.9</v>
      </c>
      <c r="G478" s="9">
        <v>414.9</v>
      </c>
      <c r="H478" s="9">
        <f t="shared" si="8"/>
        <v>100</v>
      </c>
    </row>
    <row r="479" spans="1:8" ht="14.25" customHeight="1">
      <c r="A479" s="161" t="s">
        <v>33</v>
      </c>
      <c r="B479" s="162"/>
      <c r="C479" s="162"/>
      <c r="D479" s="8" t="s">
        <v>34</v>
      </c>
      <c r="E479" s="32">
        <v>169279</v>
      </c>
      <c r="F479" s="32">
        <v>174358.31</v>
      </c>
      <c r="G479" s="9">
        <v>174358.31</v>
      </c>
      <c r="H479" s="9">
        <f t="shared" si="8"/>
        <v>100</v>
      </c>
    </row>
    <row r="480" spans="1:8" ht="14.25" customHeight="1">
      <c r="A480" s="161" t="s">
        <v>33</v>
      </c>
      <c r="B480" s="162"/>
      <c r="C480" s="162"/>
      <c r="D480" s="21" t="s">
        <v>211</v>
      </c>
      <c r="E480" s="32">
        <v>53941</v>
      </c>
      <c r="F480" s="32">
        <v>34875.2</v>
      </c>
      <c r="G480" s="9">
        <v>32357.32</v>
      </c>
      <c r="H480" s="9">
        <f t="shared" si="8"/>
        <v>92.78031380465202</v>
      </c>
    </row>
    <row r="481" spans="1:8" ht="14.25" customHeight="1">
      <c r="A481" s="161" t="s">
        <v>33</v>
      </c>
      <c r="B481" s="162"/>
      <c r="C481" s="162"/>
      <c r="D481" s="21" t="s">
        <v>212</v>
      </c>
      <c r="E481" s="32">
        <v>2640</v>
      </c>
      <c r="F481" s="32">
        <v>2522.24</v>
      </c>
      <c r="G481" s="9">
        <v>2522.24</v>
      </c>
      <c r="H481" s="9">
        <f t="shared" si="8"/>
        <v>100</v>
      </c>
    </row>
    <row r="482" spans="1:8" ht="14.25" customHeight="1">
      <c r="A482" s="162" t="s">
        <v>35</v>
      </c>
      <c r="B482" s="162"/>
      <c r="C482" s="162"/>
      <c r="D482" s="8" t="s">
        <v>36</v>
      </c>
      <c r="E482" s="32">
        <v>24126</v>
      </c>
      <c r="F482" s="32">
        <v>25223.07</v>
      </c>
      <c r="G482" s="9">
        <v>25223.07</v>
      </c>
      <c r="H482" s="9">
        <f t="shared" si="8"/>
        <v>100</v>
      </c>
    </row>
    <row r="483" spans="1:8" ht="14.25" customHeight="1">
      <c r="A483" s="162" t="s">
        <v>35</v>
      </c>
      <c r="B483" s="162"/>
      <c r="C483" s="162"/>
      <c r="D483" s="21" t="s">
        <v>213</v>
      </c>
      <c r="E483" s="32">
        <v>1243</v>
      </c>
      <c r="F483" s="32">
        <v>1099.72</v>
      </c>
      <c r="G483" s="9">
        <v>1099.72</v>
      </c>
      <c r="H483" s="9">
        <f t="shared" si="8"/>
        <v>100</v>
      </c>
    </row>
    <row r="484" spans="1:8" ht="14.25" customHeight="1">
      <c r="A484" s="162" t="s">
        <v>35</v>
      </c>
      <c r="B484" s="162"/>
      <c r="C484" s="162"/>
      <c r="D484" s="21" t="s">
        <v>214</v>
      </c>
      <c r="E484" s="32">
        <v>376</v>
      </c>
      <c r="F484" s="32">
        <v>360.86</v>
      </c>
      <c r="G484" s="9">
        <v>360.86</v>
      </c>
      <c r="H484" s="9">
        <f t="shared" si="8"/>
        <v>100</v>
      </c>
    </row>
    <row r="485" spans="1:8" ht="15" customHeight="1">
      <c r="A485" s="161" t="s">
        <v>37</v>
      </c>
      <c r="B485" s="162"/>
      <c r="C485" s="162"/>
      <c r="D485" s="21" t="s">
        <v>215</v>
      </c>
      <c r="E485" s="32">
        <v>54157</v>
      </c>
      <c r="F485" s="32">
        <v>56397.32</v>
      </c>
      <c r="G485" s="9">
        <v>56397.32</v>
      </c>
      <c r="H485" s="9">
        <f t="shared" si="8"/>
        <v>100</v>
      </c>
    </row>
    <row r="486" spans="1:8" ht="14.25" customHeight="1">
      <c r="A486" s="162" t="s">
        <v>39</v>
      </c>
      <c r="B486" s="162"/>
      <c r="C486" s="162"/>
      <c r="D486" s="8" t="s">
        <v>40</v>
      </c>
      <c r="E486" s="32">
        <v>25032</v>
      </c>
      <c r="F486" s="32">
        <v>44559.4</v>
      </c>
      <c r="G486" s="9">
        <v>44559.4</v>
      </c>
      <c r="H486" s="9">
        <f t="shared" si="8"/>
        <v>100</v>
      </c>
    </row>
    <row r="487" spans="1:8" ht="15" customHeight="1">
      <c r="A487" s="162" t="s">
        <v>39</v>
      </c>
      <c r="B487" s="162"/>
      <c r="C487" s="162"/>
      <c r="D487" s="21" t="s">
        <v>216</v>
      </c>
      <c r="E487" s="32">
        <v>1400</v>
      </c>
      <c r="F487" s="32">
        <v>7977.76</v>
      </c>
      <c r="G487" s="9">
        <v>6949.27</v>
      </c>
      <c r="H487" s="9">
        <f t="shared" si="8"/>
        <v>87.10803533824031</v>
      </c>
    </row>
    <row r="488" spans="1:8" ht="15" customHeight="1">
      <c r="A488" s="162" t="s">
        <v>39</v>
      </c>
      <c r="B488" s="162"/>
      <c r="C488" s="162"/>
      <c r="D488" s="21" t="s">
        <v>148</v>
      </c>
      <c r="E488" s="32">
        <v>797</v>
      </c>
      <c r="F488" s="32">
        <v>0</v>
      </c>
      <c r="G488" s="9">
        <v>0</v>
      </c>
      <c r="H488" s="9"/>
    </row>
    <row r="489" spans="1:8" ht="15" customHeight="1">
      <c r="A489" s="161" t="s">
        <v>41</v>
      </c>
      <c r="B489" s="162"/>
      <c r="C489" s="162"/>
      <c r="D489" s="8" t="s">
        <v>42</v>
      </c>
      <c r="E489" s="32">
        <v>31284</v>
      </c>
      <c r="F489" s="76">
        <v>32435.55</v>
      </c>
      <c r="G489" s="9">
        <v>32435.55</v>
      </c>
      <c r="H489" s="9">
        <f>G489/F489*100</f>
        <v>100</v>
      </c>
    </row>
    <row r="490" spans="1:8" ht="16.5" customHeight="1">
      <c r="A490" s="162" t="s">
        <v>43</v>
      </c>
      <c r="B490" s="162"/>
      <c r="C490" s="162"/>
      <c r="D490" s="8" t="s">
        <v>44</v>
      </c>
      <c r="E490" s="32">
        <v>6650</v>
      </c>
      <c r="F490" s="32">
        <v>5545.63</v>
      </c>
      <c r="G490" s="9">
        <v>5545.63</v>
      </c>
      <c r="H490" s="9">
        <f t="shared" si="8"/>
        <v>100</v>
      </c>
    </row>
    <row r="491" spans="1:8" ht="15" customHeight="1">
      <c r="A491" s="161" t="s">
        <v>108</v>
      </c>
      <c r="B491" s="162"/>
      <c r="C491" s="162"/>
      <c r="D491" s="21" t="s">
        <v>109</v>
      </c>
      <c r="E491" s="32">
        <v>2500</v>
      </c>
      <c r="F491" s="32">
        <v>3460</v>
      </c>
      <c r="G491" s="9">
        <v>3460</v>
      </c>
      <c r="H491" s="9">
        <f t="shared" si="8"/>
        <v>100</v>
      </c>
    </row>
    <row r="492" spans="1:8" ht="15" customHeight="1">
      <c r="A492" s="161" t="s">
        <v>108</v>
      </c>
      <c r="B492" s="162"/>
      <c r="C492" s="162"/>
      <c r="D492" s="21" t="s">
        <v>217</v>
      </c>
      <c r="E492" s="32">
        <v>200</v>
      </c>
      <c r="F492" s="32">
        <v>475</v>
      </c>
      <c r="G492" s="9">
        <v>475</v>
      </c>
      <c r="H492" s="9">
        <f t="shared" si="8"/>
        <v>100</v>
      </c>
    </row>
    <row r="493" spans="1:8" ht="14.25" customHeight="1">
      <c r="A493" s="161" t="s">
        <v>13</v>
      </c>
      <c r="B493" s="162"/>
      <c r="C493" s="162"/>
      <c r="D493" s="8" t="s">
        <v>14</v>
      </c>
      <c r="E493" s="32">
        <v>6580</v>
      </c>
      <c r="F493" s="32">
        <v>4604.05</v>
      </c>
      <c r="G493" s="9">
        <v>4604.05</v>
      </c>
      <c r="H493" s="9">
        <f t="shared" si="8"/>
        <v>100</v>
      </c>
    </row>
    <row r="494" spans="1:8" ht="15" customHeight="1">
      <c r="A494" s="161" t="s">
        <v>13</v>
      </c>
      <c r="B494" s="162"/>
      <c r="C494" s="162"/>
      <c r="D494" s="21" t="s">
        <v>218</v>
      </c>
      <c r="E494" s="32">
        <v>63933</v>
      </c>
      <c r="F494" s="32">
        <v>75942.96</v>
      </c>
      <c r="G494" s="9">
        <v>60335.26</v>
      </c>
      <c r="H494" s="9">
        <f t="shared" si="8"/>
        <v>79.44812791073721</v>
      </c>
    </row>
    <row r="495" spans="1:8" ht="20.25" customHeight="1">
      <c r="A495" s="132" t="s">
        <v>47</v>
      </c>
      <c r="B495" s="133"/>
      <c r="C495" s="133"/>
      <c r="D495" s="22" t="s">
        <v>48</v>
      </c>
      <c r="E495" s="32">
        <v>1000</v>
      </c>
      <c r="F495" s="32">
        <v>1301.02</v>
      </c>
      <c r="G495" s="9">
        <v>1301.02</v>
      </c>
      <c r="H495" s="9">
        <f t="shared" si="8"/>
        <v>100</v>
      </c>
    </row>
    <row r="496" spans="1:8" ht="19.5" customHeight="1">
      <c r="A496" s="132" t="s">
        <v>49</v>
      </c>
      <c r="B496" s="133"/>
      <c r="C496" s="133"/>
      <c r="D496" s="22" t="s">
        <v>50</v>
      </c>
      <c r="E496" s="32">
        <v>12008</v>
      </c>
      <c r="F496" s="32">
        <v>6573</v>
      </c>
      <c r="G496" s="9">
        <v>6573</v>
      </c>
      <c r="H496" s="9">
        <f t="shared" si="8"/>
        <v>100</v>
      </c>
    </row>
    <row r="497" spans="1:8" ht="26.25" customHeight="1">
      <c r="A497" s="132" t="s">
        <v>310</v>
      </c>
      <c r="B497" s="132"/>
      <c r="C497" s="132"/>
      <c r="D497" s="22" t="s">
        <v>219</v>
      </c>
      <c r="E497" s="32">
        <v>3600</v>
      </c>
      <c r="F497" s="32">
        <v>2723.16</v>
      </c>
      <c r="G497" s="9">
        <v>2723.16</v>
      </c>
      <c r="H497" s="9">
        <f t="shared" si="8"/>
        <v>100</v>
      </c>
    </row>
    <row r="498" spans="1:8" ht="15.75" customHeight="1">
      <c r="A498" s="162" t="s">
        <v>51</v>
      </c>
      <c r="B498" s="162"/>
      <c r="C498" s="162"/>
      <c r="D498" s="8" t="s">
        <v>52</v>
      </c>
      <c r="E498" s="32">
        <v>2703</v>
      </c>
      <c r="F498" s="32">
        <v>2483.71</v>
      </c>
      <c r="G498" s="9">
        <v>2483.71</v>
      </c>
      <c r="H498" s="9">
        <f t="shared" si="8"/>
        <v>100</v>
      </c>
    </row>
    <row r="499" spans="1:8" ht="15.75" customHeight="1">
      <c r="A499" s="162" t="s">
        <v>51</v>
      </c>
      <c r="B499" s="162"/>
      <c r="C499" s="162"/>
      <c r="D499" s="21" t="s">
        <v>220</v>
      </c>
      <c r="E499" s="32">
        <v>797</v>
      </c>
      <c r="F499" s="32">
        <v>0</v>
      </c>
      <c r="G499" s="9">
        <v>0</v>
      </c>
      <c r="H499" s="9"/>
    </row>
    <row r="500" spans="1:8" ht="16.5" customHeight="1">
      <c r="A500" s="161" t="s">
        <v>53</v>
      </c>
      <c r="B500" s="162"/>
      <c r="C500" s="162"/>
      <c r="D500" s="8" t="s">
        <v>54</v>
      </c>
      <c r="E500" s="32">
        <v>5000</v>
      </c>
      <c r="F500" s="32">
        <v>2837.03</v>
      </c>
      <c r="G500" s="9">
        <v>2837.03</v>
      </c>
      <c r="H500" s="9">
        <f t="shared" si="8"/>
        <v>100</v>
      </c>
    </row>
    <row r="501" spans="1:8" ht="14.25" customHeight="1">
      <c r="A501" s="161" t="s">
        <v>55</v>
      </c>
      <c r="B501" s="162"/>
      <c r="C501" s="162"/>
      <c r="D501" s="8" t="s">
        <v>56</v>
      </c>
      <c r="E501" s="32">
        <v>35375</v>
      </c>
      <c r="F501" s="32">
        <v>32602.39</v>
      </c>
      <c r="G501" s="9">
        <v>32602.39</v>
      </c>
      <c r="H501" s="9">
        <f t="shared" si="8"/>
        <v>100</v>
      </c>
    </row>
    <row r="502" spans="1:8" ht="15.75" customHeight="1">
      <c r="A502" s="162" t="s">
        <v>57</v>
      </c>
      <c r="B502" s="162"/>
      <c r="C502" s="162"/>
      <c r="D502" s="8" t="s">
        <v>58</v>
      </c>
      <c r="E502" s="32">
        <v>5000</v>
      </c>
      <c r="F502" s="32">
        <v>4728</v>
      </c>
      <c r="G502" s="9">
        <v>4728</v>
      </c>
      <c r="H502" s="9">
        <f t="shared" si="8"/>
        <v>100</v>
      </c>
    </row>
    <row r="503" spans="1:8" ht="15.75" customHeight="1">
      <c r="A503" s="161" t="s">
        <v>311</v>
      </c>
      <c r="B503" s="162"/>
      <c r="C503" s="162"/>
      <c r="D503" s="8" t="s">
        <v>112</v>
      </c>
      <c r="E503" s="32">
        <v>544</v>
      </c>
      <c r="F503" s="32">
        <v>544</v>
      </c>
      <c r="G503" s="9">
        <v>544</v>
      </c>
      <c r="H503" s="9">
        <f t="shared" si="8"/>
        <v>100</v>
      </c>
    </row>
    <row r="504" spans="1:8" ht="20.25" customHeight="1">
      <c r="A504" s="180" t="s">
        <v>221</v>
      </c>
      <c r="B504" s="180"/>
      <c r="C504" s="180"/>
      <c r="D504" s="21" t="s">
        <v>63</v>
      </c>
      <c r="E504" s="32">
        <v>2000</v>
      </c>
      <c r="F504" s="32">
        <v>2055</v>
      </c>
      <c r="G504" s="9">
        <v>2055</v>
      </c>
      <c r="H504" s="9">
        <f t="shared" si="8"/>
        <v>100</v>
      </c>
    </row>
    <row r="505" spans="1:8" ht="18.75" customHeight="1">
      <c r="A505" s="180" t="s">
        <v>221</v>
      </c>
      <c r="B505" s="180"/>
      <c r="C505" s="180"/>
      <c r="D505" s="21" t="s">
        <v>222</v>
      </c>
      <c r="E505" s="32">
        <v>88412</v>
      </c>
      <c r="F505" s="32">
        <v>112312.82</v>
      </c>
      <c r="G505" s="9">
        <v>107402.16</v>
      </c>
      <c r="H505" s="9">
        <f t="shared" si="8"/>
        <v>95.62769414925206</v>
      </c>
    </row>
    <row r="506" spans="1:8" ht="26.25" customHeight="1">
      <c r="A506" s="175" t="s">
        <v>64</v>
      </c>
      <c r="B506" s="175"/>
      <c r="C506" s="175"/>
      <c r="D506" s="21" t="s">
        <v>65</v>
      </c>
      <c r="E506" s="32">
        <v>1000</v>
      </c>
      <c r="F506" s="32">
        <v>765.78</v>
      </c>
      <c r="G506" s="9">
        <v>765.78</v>
      </c>
      <c r="H506" s="9">
        <f aca="true" t="shared" si="9" ref="H506:H575">G506/F506*100</f>
        <v>100</v>
      </c>
    </row>
    <row r="507" spans="1:8" ht="27" customHeight="1">
      <c r="A507" s="175" t="s">
        <v>64</v>
      </c>
      <c r="B507" s="175"/>
      <c r="C507" s="175"/>
      <c r="D507" s="21" t="s">
        <v>223</v>
      </c>
      <c r="E507" s="32">
        <v>300</v>
      </c>
      <c r="F507" s="32">
        <v>22.24</v>
      </c>
      <c r="G507" s="9">
        <v>22.24</v>
      </c>
      <c r="H507" s="9">
        <f t="shared" si="9"/>
        <v>100</v>
      </c>
    </row>
    <row r="508" spans="1:8" ht="20.25" customHeight="1">
      <c r="A508" s="180" t="s">
        <v>66</v>
      </c>
      <c r="B508" s="180"/>
      <c r="C508" s="180"/>
      <c r="D508" s="21" t="s">
        <v>67</v>
      </c>
      <c r="E508" s="32">
        <v>1000</v>
      </c>
      <c r="F508" s="32">
        <v>0</v>
      </c>
      <c r="G508" s="9">
        <v>0</v>
      </c>
      <c r="H508" s="9"/>
    </row>
    <row r="509" spans="1:8" ht="18" customHeight="1">
      <c r="A509" s="180" t="s">
        <v>66</v>
      </c>
      <c r="B509" s="180"/>
      <c r="C509" s="180"/>
      <c r="D509" s="21" t="s">
        <v>224</v>
      </c>
      <c r="E509" s="32">
        <v>300</v>
      </c>
      <c r="F509" s="32">
        <v>0</v>
      </c>
      <c r="G509" s="9">
        <v>0</v>
      </c>
      <c r="H509" s="9"/>
    </row>
    <row r="510" spans="1:8" ht="30" customHeight="1">
      <c r="A510" s="95" t="s">
        <v>225</v>
      </c>
      <c r="B510" s="89" t="s">
        <v>226</v>
      </c>
      <c r="C510" s="99"/>
      <c r="D510" s="90"/>
      <c r="E510" s="80">
        <f>E511+E527+E548+E570+E590</f>
        <v>2036869.4</v>
      </c>
      <c r="F510" s="80">
        <f>F511+F527+F548+F570+F590</f>
        <v>2271230.45</v>
      </c>
      <c r="G510" s="80">
        <f>G511+G527+G548+G570+G590</f>
        <v>2255542.9</v>
      </c>
      <c r="H510" s="88">
        <f t="shared" si="9"/>
        <v>99.30929289892181</v>
      </c>
    </row>
    <row r="511" spans="1:8" ht="21" customHeight="1">
      <c r="A511" s="192" t="s">
        <v>227</v>
      </c>
      <c r="B511" s="192"/>
      <c r="C511" s="10" t="s">
        <v>228</v>
      </c>
      <c r="D511" s="8"/>
      <c r="E511" s="26">
        <f>SUM(E512:E526)</f>
        <v>451967</v>
      </c>
      <c r="F511" s="26">
        <f>SUM(F512:F526)</f>
        <v>437173.11</v>
      </c>
      <c r="G511" s="26">
        <f>SUM(G512:G526)</f>
        <v>436574.4800000001</v>
      </c>
      <c r="H511" s="72">
        <f>G511/F511*100</f>
        <v>99.86306797323378</v>
      </c>
    </row>
    <row r="512" spans="1:8" ht="15.75" customHeight="1">
      <c r="A512" s="161" t="s">
        <v>27</v>
      </c>
      <c r="B512" s="162"/>
      <c r="C512" s="162"/>
      <c r="D512" s="21" t="s">
        <v>28</v>
      </c>
      <c r="E512" s="13">
        <v>646</v>
      </c>
      <c r="F512" s="13">
        <v>646</v>
      </c>
      <c r="G512" s="9">
        <v>646</v>
      </c>
      <c r="H512" s="9">
        <f t="shared" si="9"/>
        <v>100</v>
      </c>
    </row>
    <row r="513" spans="1:8" ht="15.75" customHeight="1">
      <c r="A513" s="162" t="s">
        <v>29</v>
      </c>
      <c r="B513" s="162"/>
      <c r="C513" s="162"/>
      <c r="D513" s="21" t="s">
        <v>30</v>
      </c>
      <c r="E513" s="13">
        <v>234039</v>
      </c>
      <c r="F513" s="13">
        <v>248236.34</v>
      </c>
      <c r="G513" s="9">
        <v>247946.21</v>
      </c>
      <c r="H513" s="9">
        <f t="shared" si="9"/>
        <v>99.88312347821436</v>
      </c>
    </row>
    <row r="514" spans="1:8" ht="15.75" customHeight="1">
      <c r="A514" s="161" t="s">
        <v>31</v>
      </c>
      <c r="B514" s="162"/>
      <c r="C514" s="162"/>
      <c r="D514" s="8" t="s">
        <v>32</v>
      </c>
      <c r="E514" s="13">
        <v>23446</v>
      </c>
      <c r="F514" s="13">
        <v>19843</v>
      </c>
      <c r="G514" s="9">
        <v>19842.36</v>
      </c>
      <c r="H514" s="9">
        <f t="shared" si="9"/>
        <v>99.9967746812478</v>
      </c>
    </row>
    <row r="515" spans="1:8" ht="15" customHeight="1">
      <c r="A515" s="161" t="s">
        <v>33</v>
      </c>
      <c r="B515" s="162"/>
      <c r="C515" s="162"/>
      <c r="D515" s="8" t="s">
        <v>34</v>
      </c>
      <c r="E515" s="13">
        <v>40972</v>
      </c>
      <c r="F515" s="13">
        <v>44145.28</v>
      </c>
      <c r="G515" s="9">
        <v>44038.93</v>
      </c>
      <c r="H515" s="9">
        <f t="shared" si="9"/>
        <v>99.75909089261638</v>
      </c>
    </row>
    <row r="516" spans="1:8" ht="15.75" customHeight="1">
      <c r="A516" s="162" t="s">
        <v>35</v>
      </c>
      <c r="B516" s="162"/>
      <c r="C516" s="162"/>
      <c r="D516" s="8" t="s">
        <v>36</v>
      </c>
      <c r="E516" s="13">
        <v>5755</v>
      </c>
      <c r="F516" s="13">
        <v>6201.54</v>
      </c>
      <c r="G516" s="9">
        <v>6186.59</v>
      </c>
      <c r="H516" s="9">
        <f t="shared" si="9"/>
        <v>99.75893084620917</v>
      </c>
    </row>
    <row r="517" spans="1:8" ht="15" customHeight="1">
      <c r="A517" s="162" t="s">
        <v>39</v>
      </c>
      <c r="B517" s="162"/>
      <c r="C517" s="162"/>
      <c r="D517" s="8" t="s">
        <v>40</v>
      </c>
      <c r="E517" s="13">
        <v>23355</v>
      </c>
      <c r="F517" s="13">
        <v>23405</v>
      </c>
      <c r="G517" s="9">
        <v>23368.39</v>
      </c>
      <c r="H517" s="9">
        <f t="shared" si="9"/>
        <v>99.84358043153172</v>
      </c>
    </row>
    <row r="518" spans="1:8" ht="16.5" customHeight="1">
      <c r="A518" s="161" t="s">
        <v>303</v>
      </c>
      <c r="B518" s="162"/>
      <c r="C518" s="162"/>
      <c r="D518" s="21" t="s">
        <v>126</v>
      </c>
      <c r="E518" s="13">
        <v>200</v>
      </c>
      <c r="F518" s="13">
        <v>200</v>
      </c>
      <c r="G518" s="9">
        <v>199.07</v>
      </c>
      <c r="H518" s="9">
        <f t="shared" si="9"/>
        <v>99.535</v>
      </c>
    </row>
    <row r="519" spans="1:8" ht="15.75" customHeight="1">
      <c r="A519" s="162" t="s">
        <v>43</v>
      </c>
      <c r="B519" s="162"/>
      <c r="C519" s="162"/>
      <c r="D519" s="8" t="s">
        <v>44</v>
      </c>
      <c r="E519" s="13">
        <v>3485</v>
      </c>
      <c r="F519" s="13">
        <v>7985</v>
      </c>
      <c r="G519" s="9">
        <v>7932.7</v>
      </c>
      <c r="H519" s="9">
        <f t="shared" si="9"/>
        <v>99.34502191609266</v>
      </c>
    </row>
    <row r="520" spans="1:8" ht="15" customHeight="1">
      <c r="A520" s="161" t="s">
        <v>13</v>
      </c>
      <c r="B520" s="162"/>
      <c r="C520" s="162"/>
      <c r="D520" s="8" t="s">
        <v>14</v>
      </c>
      <c r="E520" s="13">
        <v>90144</v>
      </c>
      <c r="F520" s="13">
        <v>65444</v>
      </c>
      <c r="G520" s="9">
        <v>65427.95</v>
      </c>
      <c r="H520" s="9">
        <f t="shared" si="9"/>
        <v>99.97547521545137</v>
      </c>
    </row>
    <row r="521" spans="1:8" ht="18" customHeight="1">
      <c r="A521" s="132" t="s">
        <v>47</v>
      </c>
      <c r="B521" s="133"/>
      <c r="C521" s="133"/>
      <c r="D521" s="22" t="s">
        <v>48</v>
      </c>
      <c r="E521" s="13">
        <v>600</v>
      </c>
      <c r="F521" s="13">
        <v>700</v>
      </c>
      <c r="G521" s="9">
        <v>641.78</v>
      </c>
      <c r="H521" s="9">
        <f t="shared" si="9"/>
        <v>91.68285714285715</v>
      </c>
    </row>
    <row r="522" spans="1:8" ht="18.75" customHeight="1">
      <c r="A522" s="132" t="s">
        <v>49</v>
      </c>
      <c r="B522" s="133"/>
      <c r="C522" s="133"/>
      <c r="D522" s="22" t="s">
        <v>50</v>
      </c>
      <c r="E522" s="13">
        <v>2400</v>
      </c>
      <c r="F522" s="13">
        <v>1700</v>
      </c>
      <c r="G522" s="9">
        <v>1700</v>
      </c>
      <c r="H522" s="9">
        <f t="shared" si="9"/>
        <v>100</v>
      </c>
    </row>
    <row r="523" spans="1:8" ht="15" customHeight="1">
      <c r="A523" s="162" t="s">
        <v>51</v>
      </c>
      <c r="B523" s="162"/>
      <c r="C523" s="162"/>
      <c r="D523" s="8" t="s">
        <v>52</v>
      </c>
      <c r="E523" s="13">
        <v>2068</v>
      </c>
      <c r="F523" s="13">
        <v>468</v>
      </c>
      <c r="G523" s="9">
        <v>468</v>
      </c>
      <c r="H523" s="9">
        <f t="shared" si="9"/>
        <v>100</v>
      </c>
    </row>
    <row r="524" spans="1:8" ht="15.75" customHeight="1">
      <c r="A524" s="161" t="s">
        <v>53</v>
      </c>
      <c r="B524" s="162"/>
      <c r="C524" s="162"/>
      <c r="D524" s="8" t="s">
        <v>54</v>
      </c>
      <c r="E524" s="13">
        <v>7499</v>
      </c>
      <c r="F524" s="13">
        <v>0</v>
      </c>
      <c r="G524" s="9">
        <v>0</v>
      </c>
      <c r="H524" s="9"/>
    </row>
    <row r="525" spans="1:8" ht="15" customHeight="1">
      <c r="A525" s="161" t="s">
        <v>55</v>
      </c>
      <c r="B525" s="162"/>
      <c r="C525" s="162"/>
      <c r="D525" s="8" t="s">
        <v>56</v>
      </c>
      <c r="E525" s="13">
        <v>16758</v>
      </c>
      <c r="F525" s="13">
        <v>17598.95</v>
      </c>
      <c r="G525" s="9">
        <v>17598.95</v>
      </c>
      <c r="H525" s="9">
        <f t="shared" si="9"/>
        <v>100</v>
      </c>
    </row>
    <row r="526" spans="1:8" ht="28.5" customHeight="1">
      <c r="A526" s="175" t="s">
        <v>64</v>
      </c>
      <c r="B526" s="175"/>
      <c r="C526" s="175"/>
      <c r="D526" s="22" t="s">
        <v>65</v>
      </c>
      <c r="E526" s="13">
        <v>600</v>
      </c>
      <c r="F526" s="32">
        <v>600</v>
      </c>
      <c r="G526" s="9">
        <v>577.55</v>
      </c>
      <c r="H526" s="9">
        <f t="shared" si="9"/>
        <v>96.25833333333333</v>
      </c>
    </row>
    <row r="527" spans="1:8" ht="36.75" customHeight="1">
      <c r="A527" s="192" t="s">
        <v>229</v>
      </c>
      <c r="B527" s="192"/>
      <c r="C527" s="10" t="s">
        <v>230</v>
      </c>
      <c r="D527" s="7"/>
      <c r="E527" s="30">
        <f>SUM(E528:E547)</f>
        <v>504049</v>
      </c>
      <c r="F527" s="30">
        <f>SUM(F528:F547)</f>
        <v>562322.64</v>
      </c>
      <c r="G527" s="30">
        <f>SUM(G528:G547)</f>
        <v>554817.4099999999</v>
      </c>
      <c r="H527" s="72">
        <f t="shared" si="9"/>
        <v>98.66531605414285</v>
      </c>
    </row>
    <row r="528" spans="1:8" ht="17.25" customHeight="1">
      <c r="A528" s="161" t="s">
        <v>27</v>
      </c>
      <c r="B528" s="162"/>
      <c r="C528" s="162"/>
      <c r="D528" s="21" t="s">
        <v>28</v>
      </c>
      <c r="E528" s="32">
        <v>916</v>
      </c>
      <c r="F528" s="32">
        <v>916</v>
      </c>
      <c r="G528" s="9">
        <v>916</v>
      </c>
      <c r="H528" s="9">
        <f t="shared" si="9"/>
        <v>100</v>
      </c>
    </row>
    <row r="529" spans="1:8" ht="16.5" customHeight="1">
      <c r="A529" s="162" t="s">
        <v>29</v>
      </c>
      <c r="B529" s="162"/>
      <c r="C529" s="162"/>
      <c r="D529" s="21" t="s">
        <v>30</v>
      </c>
      <c r="E529" s="32">
        <v>342146</v>
      </c>
      <c r="F529" s="32">
        <v>384205.01</v>
      </c>
      <c r="G529" s="9">
        <v>380949.58</v>
      </c>
      <c r="H529" s="9">
        <f t="shared" si="9"/>
        <v>99.15268413600333</v>
      </c>
    </row>
    <row r="530" spans="1:8" ht="17.25" customHeight="1">
      <c r="A530" s="161" t="s">
        <v>31</v>
      </c>
      <c r="B530" s="162"/>
      <c r="C530" s="162"/>
      <c r="D530" s="8" t="s">
        <v>32</v>
      </c>
      <c r="E530" s="32">
        <v>27604</v>
      </c>
      <c r="F530" s="32">
        <v>27604</v>
      </c>
      <c r="G530" s="9">
        <v>26783.08</v>
      </c>
      <c r="H530" s="9">
        <f t="shared" si="9"/>
        <v>97.02608317635126</v>
      </c>
    </row>
    <row r="531" spans="1:8" ht="15.75" customHeight="1">
      <c r="A531" s="161" t="s">
        <v>33</v>
      </c>
      <c r="B531" s="162"/>
      <c r="C531" s="162"/>
      <c r="D531" s="8" t="s">
        <v>34</v>
      </c>
      <c r="E531" s="32">
        <v>60165</v>
      </c>
      <c r="F531" s="32">
        <v>66023.37</v>
      </c>
      <c r="G531" s="9">
        <v>65430.79</v>
      </c>
      <c r="H531" s="9">
        <f t="shared" si="9"/>
        <v>99.10246932260503</v>
      </c>
    </row>
    <row r="532" spans="1:8" ht="15" customHeight="1">
      <c r="A532" s="162" t="s">
        <v>35</v>
      </c>
      <c r="B532" s="162"/>
      <c r="C532" s="162"/>
      <c r="D532" s="8" t="s">
        <v>36</v>
      </c>
      <c r="E532" s="32">
        <v>8219</v>
      </c>
      <c r="F532" s="32">
        <v>9594.66</v>
      </c>
      <c r="G532" s="9">
        <v>9511.43</v>
      </c>
      <c r="H532" s="9">
        <f t="shared" si="9"/>
        <v>99.13253830776704</v>
      </c>
    </row>
    <row r="533" spans="1:8" ht="15" customHeight="1">
      <c r="A533" s="146" t="s">
        <v>37</v>
      </c>
      <c r="B533" s="147"/>
      <c r="C533" s="148"/>
      <c r="D533" s="21" t="s">
        <v>38</v>
      </c>
      <c r="E533" s="32"/>
      <c r="F533" s="32">
        <v>3680.04</v>
      </c>
      <c r="G533" s="9">
        <v>3679.92</v>
      </c>
      <c r="H533" s="9">
        <f t="shared" si="9"/>
        <v>99.99673916587864</v>
      </c>
    </row>
    <row r="534" spans="1:8" ht="15.75" customHeight="1">
      <c r="A534" s="162" t="s">
        <v>39</v>
      </c>
      <c r="B534" s="162"/>
      <c r="C534" s="162"/>
      <c r="D534" s="8" t="s">
        <v>40</v>
      </c>
      <c r="E534" s="32">
        <v>5900</v>
      </c>
      <c r="F534" s="32">
        <v>6500</v>
      </c>
      <c r="G534" s="9">
        <v>6481.99</v>
      </c>
      <c r="H534" s="9">
        <f t="shared" si="9"/>
        <v>99.72292307692308</v>
      </c>
    </row>
    <row r="535" spans="1:8" ht="15" customHeight="1">
      <c r="A535" s="161" t="s">
        <v>127</v>
      </c>
      <c r="B535" s="162"/>
      <c r="C535" s="162"/>
      <c r="D535" s="21" t="s">
        <v>128</v>
      </c>
      <c r="E535" s="32">
        <v>3657</v>
      </c>
      <c r="F535" s="32">
        <v>3657</v>
      </c>
      <c r="G535" s="9">
        <v>3499.97</v>
      </c>
      <c r="H535" s="9">
        <f t="shared" si="9"/>
        <v>95.70604320481269</v>
      </c>
    </row>
    <row r="536" spans="1:8" ht="15" customHeight="1">
      <c r="A536" s="161" t="s">
        <v>41</v>
      </c>
      <c r="B536" s="162"/>
      <c r="C536" s="162"/>
      <c r="D536" s="8" t="s">
        <v>42</v>
      </c>
      <c r="E536" s="32">
        <v>13664</v>
      </c>
      <c r="F536" s="32">
        <v>13664</v>
      </c>
      <c r="G536" s="9">
        <v>11370.16</v>
      </c>
      <c r="H536" s="9">
        <f t="shared" si="9"/>
        <v>83.21252927400468</v>
      </c>
    </row>
    <row r="537" spans="1:8" ht="15" customHeight="1">
      <c r="A537" s="162" t="s">
        <v>43</v>
      </c>
      <c r="B537" s="162"/>
      <c r="C537" s="162"/>
      <c r="D537" s="8" t="s">
        <v>44</v>
      </c>
      <c r="E537" s="32">
        <v>2686</v>
      </c>
      <c r="F537" s="32">
        <v>1986</v>
      </c>
      <c r="G537" s="9">
        <v>1914</v>
      </c>
      <c r="H537" s="9">
        <f t="shared" si="9"/>
        <v>96.37462235649546</v>
      </c>
    </row>
    <row r="538" spans="1:8" ht="15" customHeight="1">
      <c r="A538" s="146" t="s">
        <v>108</v>
      </c>
      <c r="B538" s="147"/>
      <c r="C538" s="148"/>
      <c r="D538" s="21" t="s">
        <v>109</v>
      </c>
      <c r="E538" s="32"/>
      <c r="F538" s="32">
        <v>340</v>
      </c>
      <c r="G538" s="9">
        <v>340</v>
      </c>
      <c r="H538" s="9">
        <f t="shared" si="9"/>
        <v>100</v>
      </c>
    </row>
    <row r="539" spans="1:8" ht="13.5" customHeight="1">
      <c r="A539" s="161" t="s">
        <v>13</v>
      </c>
      <c r="B539" s="162"/>
      <c r="C539" s="162"/>
      <c r="D539" s="8" t="s">
        <v>14</v>
      </c>
      <c r="E539" s="32">
        <v>5017</v>
      </c>
      <c r="F539" s="32">
        <v>6214.84</v>
      </c>
      <c r="G539" s="9">
        <v>6151.83</v>
      </c>
      <c r="H539" s="9">
        <f t="shared" si="9"/>
        <v>98.98613640898238</v>
      </c>
    </row>
    <row r="540" spans="1:8" ht="15" customHeight="1">
      <c r="A540" s="161" t="s">
        <v>299</v>
      </c>
      <c r="B540" s="162"/>
      <c r="C540" s="162"/>
      <c r="D540" s="21" t="s">
        <v>46</v>
      </c>
      <c r="E540" s="32">
        <v>1162</v>
      </c>
      <c r="F540" s="32">
        <v>1012</v>
      </c>
      <c r="G540" s="9">
        <v>1010.16</v>
      </c>
      <c r="H540" s="9">
        <f t="shared" si="9"/>
        <v>99.81818181818181</v>
      </c>
    </row>
    <row r="541" spans="1:8" ht="19.5" customHeight="1">
      <c r="A541" s="132" t="s">
        <v>47</v>
      </c>
      <c r="B541" s="133"/>
      <c r="C541" s="133"/>
      <c r="D541" s="21" t="s">
        <v>48</v>
      </c>
      <c r="E541" s="32">
        <v>1200</v>
      </c>
      <c r="F541" s="32">
        <v>2080</v>
      </c>
      <c r="G541" s="9">
        <v>2065.24</v>
      </c>
      <c r="H541" s="9">
        <f t="shared" si="9"/>
        <v>99.29038461538461</v>
      </c>
    </row>
    <row r="542" spans="1:8" ht="18" customHeight="1">
      <c r="A542" s="132" t="s">
        <v>49</v>
      </c>
      <c r="B542" s="133"/>
      <c r="C542" s="133"/>
      <c r="D542" s="21" t="s">
        <v>50</v>
      </c>
      <c r="E542" s="32">
        <v>2160</v>
      </c>
      <c r="F542" s="32">
        <v>2210</v>
      </c>
      <c r="G542" s="9">
        <v>2098.14</v>
      </c>
      <c r="H542" s="9">
        <f t="shared" si="9"/>
        <v>94.93846153846154</v>
      </c>
    </row>
    <row r="543" spans="1:8" ht="15" customHeight="1">
      <c r="A543" s="162" t="s">
        <v>51</v>
      </c>
      <c r="B543" s="162"/>
      <c r="C543" s="162"/>
      <c r="D543" s="8" t="s">
        <v>52</v>
      </c>
      <c r="E543" s="32">
        <v>1065</v>
      </c>
      <c r="F543" s="32">
        <v>1245</v>
      </c>
      <c r="G543" s="9">
        <v>1244.36</v>
      </c>
      <c r="H543" s="9">
        <f t="shared" si="9"/>
        <v>99.94859437751003</v>
      </c>
    </row>
    <row r="544" spans="1:8" ht="15" customHeight="1">
      <c r="A544" s="161" t="s">
        <v>53</v>
      </c>
      <c r="B544" s="162"/>
      <c r="C544" s="162"/>
      <c r="D544" s="8" t="s">
        <v>54</v>
      </c>
      <c r="E544" s="32">
        <v>217</v>
      </c>
      <c r="F544" s="32">
        <v>217</v>
      </c>
      <c r="G544" s="9">
        <v>214.89</v>
      </c>
      <c r="H544" s="9">
        <f t="shared" si="9"/>
        <v>99.02764976958525</v>
      </c>
    </row>
    <row r="545" spans="1:8" ht="15" customHeight="1">
      <c r="A545" s="161" t="s">
        <v>55</v>
      </c>
      <c r="B545" s="162"/>
      <c r="C545" s="162"/>
      <c r="D545" s="8" t="s">
        <v>56</v>
      </c>
      <c r="E545" s="32">
        <v>24022</v>
      </c>
      <c r="F545" s="32">
        <v>27759.56</v>
      </c>
      <c r="G545" s="9">
        <v>27759.56</v>
      </c>
      <c r="H545" s="9">
        <f t="shared" si="9"/>
        <v>100</v>
      </c>
    </row>
    <row r="546" spans="1:8" ht="27" customHeight="1">
      <c r="A546" s="175" t="s">
        <v>64</v>
      </c>
      <c r="B546" s="175"/>
      <c r="C546" s="175"/>
      <c r="D546" s="21" t="s">
        <v>65</v>
      </c>
      <c r="E546" s="32">
        <v>1223</v>
      </c>
      <c r="F546" s="9">
        <v>1268.16</v>
      </c>
      <c r="G546" s="9">
        <v>1262.6</v>
      </c>
      <c r="H546" s="9">
        <f t="shared" si="9"/>
        <v>99.56156951804186</v>
      </c>
    </row>
    <row r="547" spans="1:8" ht="20.25" customHeight="1">
      <c r="A547" s="175" t="s">
        <v>66</v>
      </c>
      <c r="B547" s="175"/>
      <c r="C547" s="175"/>
      <c r="D547" s="21" t="s">
        <v>67</v>
      </c>
      <c r="E547" s="32">
        <v>3026</v>
      </c>
      <c r="F547" s="32">
        <v>2146</v>
      </c>
      <c r="G547" s="9">
        <v>2133.71</v>
      </c>
      <c r="H547" s="9">
        <f t="shared" si="9"/>
        <v>99.42730661696179</v>
      </c>
    </row>
    <row r="548" spans="1:8" ht="20.25" customHeight="1">
      <c r="A548" s="172" t="s">
        <v>231</v>
      </c>
      <c r="B548" s="172"/>
      <c r="C548" s="42" t="s">
        <v>232</v>
      </c>
      <c r="D548" s="96"/>
      <c r="E548" s="30">
        <f>SUM(E549:E569)</f>
        <v>682232</v>
      </c>
      <c r="F548" s="30">
        <f>SUM(F549:F569)</f>
        <v>691218.31</v>
      </c>
      <c r="G548" s="30">
        <f>SUM(G549:G569)</f>
        <v>690651.5499999998</v>
      </c>
      <c r="H548" s="82">
        <f>G548/F548*100</f>
        <v>99.91800564426596</v>
      </c>
    </row>
    <row r="549" spans="1:8" ht="17.25" customHeight="1">
      <c r="A549" s="161" t="s">
        <v>27</v>
      </c>
      <c r="B549" s="162"/>
      <c r="C549" s="162"/>
      <c r="D549" s="21" t="s">
        <v>28</v>
      </c>
      <c r="E549" s="32">
        <v>1132</v>
      </c>
      <c r="F549" s="32">
        <v>1132</v>
      </c>
      <c r="G549" s="9">
        <v>1131.86</v>
      </c>
      <c r="H549" s="9">
        <f t="shared" si="9"/>
        <v>99.98763250883391</v>
      </c>
    </row>
    <row r="550" spans="1:8" ht="17.25" customHeight="1">
      <c r="A550" s="162" t="s">
        <v>29</v>
      </c>
      <c r="B550" s="162"/>
      <c r="C550" s="162"/>
      <c r="D550" s="21" t="s">
        <v>30</v>
      </c>
      <c r="E550" s="32">
        <v>360611</v>
      </c>
      <c r="F550" s="32">
        <v>364631.67</v>
      </c>
      <c r="G550" s="9">
        <v>364346.87</v>
      </c>
      <c r="H550" s="9">
        <f t="shared" si="9"/>
        <v>99.92189378393819</v>
      </c>
    </row>
    <row r="551" spans="1:8" ht="18.75" customHeight="1">
      <c r="A551" s="161" t="s">
        <v>31</v>
      </c>
      <c r="B551" s="162"/>
      <c r="C551" s="162"/>
      <c r="D551" s="8" t="s">
        <v>32</v>
      </c>
      <c r="E551" s="32">
        <v>29575</v>
      </c>
      <c r="F551" s="32">
        <v>29125.98</v>
      </c>
      <c r="G551" s="9">
        <v>29125.98</v>
      </c>
      <c r="H551" s="9">
        <f t="shared" si="9"/>
        <v>100</v>
      </c>
    </row>
    <row r="552" spans="1:8" ht="18.75" customHeight="1">
      <c r="A552" s="161" t="s">
        <v>33</v>
      </c>
      <c r="B552" s="162"/>
      <c r="C552" s="162"/>
      <c r="D552" s="8" t="s">
        <v>34</v>
      </c>
      <c r="E552" s="32">
        <v>61505</v>
      </c>
      <c r="F552" s="32">
        <v>64102.3</v>
      </c>
      <c r="G552" s="9">
        <v>63952.55</v>
      </c>
      <c r="H552" s="9">
        <f t="shared" si="9"/>
        <v>99.76638903752284</v>
      </c>
    </row>
    <row r="553" spans="1:8" ht="17.25" customHeight="1">
      <c r="A553" s="162" t="s">
        <v>35</v>
      </c>
      <c r="B553" s="162"/>
      <c r="C553" s="162"/>
      <c r="D553" s="8" t="s">
        <v>36</v>
      </c>
      <c r="E553" s="32">
        <v>8724</v>
      </c>
      <c r="F553" s="32">
        <v>9231.09</v>
      </c>
      <c r="G553" s="9">
        <v>9217.03</v>
      </c>
      <c r="H553" s="9">
        <f t="shared" si="9"/>
        <v>99.84768862615357</v>
      </c>
    </row>
    <row r="554" spans="1:8" ht="18" customHeight="1">
      <c r="A554" s="162" t="s">
        <v>39</v>
      </c>
      <c r="B554" s="162"/>
      <c r="C554" s="162"/>
      <c r="D554" s="8" t="s">
        <v>40</v>
      </c>
      <c r="E554" s="32">
        <v>48895</v>
      </c>
      <c r="F554" s="32">
        <v>53761.5</v>
      </c>
      <c r="G554" s="9">
        <v>53761.5</v>
      </c>
      <c r="H554" s="9">
        <f t="shared" si="9"/>
        <v>100</v>
      </c>
    </row>
    <row r="555" spans="1:8" ht="16.5" customHeight="1">
      <c r="A555" s="161" t="s">
        <v>303</v>
      </c>
      <c r="B555" s="162"/>
      <c r="C555" s="162"/>
      <c r="D555" s="21" t="s">
        <v>126</v>
      </c>
      <c r="E555" s="32">
        <v>516</v>
      </c>
      <c r="F555" s="32">
        <v>516</v>
      </c>
      <c r="G555" s="9">
        <v>515.99</v>
      </c>
      <c r="H555" s="9">
        <f t="shared" si="9"/>
        <v>99.99806201550388</v>
      </c>
    </row>
    <row r="556" spans="1:8" ht="17.25" customHeight="1">
      <c r="A556" s="161" t="s">
        <v>127</v>
      </c>
      <c r="B556" s="162"/>
      <c r="C556" s="162"/>
      <c r="D556" s="21" t="s">
        <v>128</v>
      </c>
      <c r="E556" s="32">
        <v>2068</v>
      </c>
      <c r="F556" s="32">
        <v>2068</v>
      </c>
      <c r="G556" s="9">
        <v>2068</v>
      </c>
      <c r="H556" s="9">
        <f t="shared" si="9"/>
        <v>100</v>
      </c>
    </row>
    <row r="557" spans="1:8" ht="18" customHeight="1">
      <c r="A557" s="161" t="s">
        <v>41</v>
      </c>
      <c r="B557" s="162"/>
      <c r="C557" s="162"/>
      <c r="D557" s="8" t="s">
        <v>42</v>
      </c>
      <c r="E557" s="32">
        <v>123181</v>
      </c>
      <c r="F557" s="32">
        <v>125681</v>
      </c>
      <c r="G557" s="9">
        <v>125675.45</v>
      </c>
      <c r="H557" s="9">
        <f t="shared" si="9"/>
        <v>99.99558405805173</v>
      </c>
    </row>
    <row r="558" spans="1:8" ht="16.5" customHeight="1">
      <c r="A558" s="162" t="s">
        <v>43</v>
      </c>
      <c r="B558" s="162"/>
      <c r="C558" s="162"/>
      <c r="D558" s="8" t="s">
        <v>44</v>
      </c>
      <c r="E558" s="32">
        <v>7276</v>
      </c>
      <c r="F558" s="32">
        <v>5681.52</v>
      </c>
      <c r="G558" s="9">
        <v>5681.52</v>
      </c>
      <c r="H558" s="9">
        <f t="shared" si="9"/>
        <v>100</v>
      </c>
    </row>
    <row r="559" spans="1:8" ht="16.5" customHeight="1">
      <c r="A559" s="190" t="s">
        <v>108</v>
      </c>
      <c r="B559" s="190"/>
      <c r="C559" s="190"/>
      <c r="D559" s="21" t="s">
        <v>109</v>
      </c>
      <c r="E559" s="32">
        <v>1070</v>
      </c>
      <c r="F559" s="32">
        <v>1070</v>
      </c>
      <c r="G559" s="9">
        <v>1070</v>
      </c>
      <c r="H559" s="9">
        <f t="shared" si="9"/>
        <v>100</v>
      </c>
    </row>
    <row r="560" spans="1:8" ht="17.25" customHeight="1">
      <c r="A560" s="161" t="s">
        <v>13</v>
      </c>
      <c r="B560" s="162"/>
      <c r="C560" s="162"/>
      <c r="D560" s="8" t="s">
        <v>14</v>
      </c>
      <c r="E560" s="32">
        <v>11448</v>
      </c>
      <c r="F560" s="32">
        <v>5814</v>
      </c>
      <c r="G560" s="9">
        <v>5813.73</v>
      </c>
      <c r="H560" s="9">
        <f t="shared" si="9"/>
        <v>99.9953560371517</v>
      </c>
    </row>
    <row r="561" spans="1:8" ht="16.5" customHeight="1">
      <c r="A561" s="161" t="s">
        <v>299</v>
      </c>
      <c r="B561" s="162"/>
      <c r="C561" s="162"/>
      <c r="D561" s="21" t="s">
        <v>46</v>
      </c>
      <c r="E561" s="32">
        <v>1000</v>
      </c>
      <c r="F561" s="32">
        <v>817.96</v>
      </c>
      <c r="G561" s="9">
        <v>817.96</v>
      </c>
      <c r="H561" s="9">
        <f t="shared" si="9"/>
        <v>100</v>
      </c>
    </row>
    <row r="562" spans="1:8" ht="18.75" customHeight="1">
      <c r="A562" s="132" t="s">
        <v>47</v>
      </c>
      <c r="B562" s="133"/>
      <c r="C562" s="133"/>
      <c r="D562" s="21" t="s">
        <v>48</v>
      </c>
      <c r="E562" s="32">
        <v>1959</v>
      </c>
      <c r="F562" s="32">
        <v>1529.4</v>
      </c>
      <c r="G562" s="9">
        <v>1417.82</v>
      </c>
      <c r="H562" s="9">
        <f t="shared" si="9"/>
        <v>92.70432849483457</v>
      </c>
    </row>
    <row r="563" spans="1:8" ht="19.5" customHeight="1">
      <c r="A563" s="132" t="s">
        <v>49</v>
      </c>
      <c r="B563" s="133"/>
      <c r="C563" s="133"/>
      <c r="D563" s="21" t="s">
        <v>50</v>
      </c>
      <c r="E563" s="32">
        <v>1581</v>
      </c>
      <c r="F563" s="32">
        <v>2192.64</v>
      </c>
      <c r="G563" s="9">
        <v>2192.64</v>
      </c>
      <c r="H563" s="9">
        <f t="shared" si="9"/>
        <v>100</v>
      </c>
    </row>
    <row r="564" spans="1:8" ht="17.25" customHeight="1">
      <c r="A564" s="162" t="s">
        <v>51</v>
      </c>
      <c r="B564" s="162"/>
      <c r="C564" s="162"/>
      <c r="D564" s="8" t="s">
        <v>52</v>
      </c>
      <c r="E564" s="32">
        <v>223</v>
      </c>
      <c r="F564" s="32">
        <v>0</v>
      </c>
      <c r="G564" s="9">
        <v>0</v>
      </c>
      <c r="H564" s="9"/>
    </row>
    <row r="565" spans="1:8" ht="16.5" customHeight="1">
      <c r="A565" s="161" t="s">
        <v>53</v>
      </c>
      <c r="B565" s="162"/>
      <c r="C565" s="162"/>
      <c r="D565" s="8" t="s">
        <v>54</v>
      </c>
      <c r="E565" s="32">
        <v>500</v>
      </c>
      <c r="F565" s="32">
        <v>1634</v>
      </c>
      <c r="G565" s="9">
        <v>1633.46</v>
      </c>
      <c r="H565" s="9">
        <f t="shared" si="9"/>
        <v>99.96695226438189</v>
      </c>
    </row>
    <row r="566" spans="1:8" ht="15.75" customHeight="1">
      <c r="A566" s="180" t="s">
        <v>62</v>
      </c>
      <c r="B566" s="180"/>
      <c r="C566" s="180"/>
      <c r="D566" s="21" t="s">
        <v>63</v>
      </c>
      <c r="E566" s="32">
        <v>200</v>
      </c>
      <c r="F566" s="32">
        <v>0</v>
      </c>
      <c r="G566" s="9">
        <v>0</v>
      </c>
      <c r="H566" s="9"/>
    </row>
    <row r="567" spans="1:8" ht="27.75" customHeight="1">
      <c r="A567" s="175" t="s">
        <v>64</v>
      </c>
      <c r="B567" s="175"/>
      <c r="C567" s="175"/>
      <c r="D567" s="21" t="s">
        <v>65</v>
      </c>
      <c r="E567" s="32">
        <v>97</v>
      </c>
      <c r="F567" s="32">
        <v>97</v>
      </c>
      <c r="G567" s="9">
        <v>96.95</v>
      </c>
      <c r="H567" s="9">
        <f t="shared" si="9"/>
        <v>99.94845360824742</v>
      </c>
    </row>
    <row r="568" spans="1:8" ht="18" customHeight="1">
      <c r="A568" s="175" t="s">
        <v>66</v>
      </c>
      <c r="B568" s="175"/>
      <c r="C568" s="175"/>
      <c r="D568" s="21" t="s">
        <v>67</v>
      </c>
      <c r="E568" s="32">
        <v>224</v>
      </c>
      <c r="F568" s="32">
        <v>224</v>
      </c>
      <c r="G568" s="9">
        <v>223.99</v>
      </c>
      <c r="H568" s="9">
        <f t="shared" si="9"/>
        <v>99.99553571428572</v>
      </c>
    </row>
    <row r="569" spans="1:8" ht="16.5" customHeight="1">
      <c r="A569" s="161" t="s">
        <v>55</v>
      </c>
      <c r="B569" s="162"/>
      <c r="C569" s="162"/>
      <c r="D569" s="8" t="s">
        <v>56</v>
      </c>
      <c r="E569" s="32">
        <v>20447</v>
      </c>
      <c r="F569" s="32">
        <v>21908.25</v>
      </c>
      <c r="G569" s="9">
        <v>21908.25</v>
      </c>
      <c r="H569" s="9">
        <f t="shared" si="9"/>
        <v>100</v>
      </c>
    </row>
    <row r="570" spans="1:8" ht="21" customHeight="1">
      <c r="A570" s="172" t="s">
        <v>233</v>
      </c>
      <c r="B570" s="172"/>
      <c r="C570" s="42" t="s">
        <v>234</v>
      </c>
      <c r="D570" s="42"/>
      <c r="E570" s="30">
        <f>SUM(E571:E589)</f>
        <v>394706.39999999997</v>
      </c>
      <c r="F570" s="30">
        <f>SUM(F571:F589)</f>
        <v>576601.3899999999</v>
      </c>
      <c r="G570" s="30">
        <f>SUM(G571:G589)</f>
        <v>569584.4600000001</v>
      </c>
      <c r="H570" s="82">
        <f t="shared" si="9"/>
        <v>98.78305357536516</v>
      </c>
    </row>
    <row r="571" spans="1:8" ht="18" customHeight="1">
      <c r="A571" s="195" t="s">
        <v>146</v>
      </c>
      <c r="B571" s="195"/>
      <c r="C571" s="195"/>
      <c r="D571" s="34" t="s">
        <v>280</v>
      </c>
      <c r="E571" s="97"/>
      <c r="F571" s="45">
        <v>788.78</v>
      </c>
      <c r="G571" s="81">
        <v>788.78</v>
      </c>
      <c r="H571" s="79">
        <f t="shared" si="9"/>
        <v>100</v>
      </c>
    </row>
    <row r="572" spans="1:8" ht="18" customHeight="1">
      <c r="A572" s="195" t="s">
        <v>146</v>
      </c>
      <c r="B572" s="195"/>
      <c r="C572" s="195"/>
      <c r="D572" s="34" t="s">
        <v>281</v>
      </c>
      <c r="E572" s="97"/>
      <c r="F572" s="45">
        <v>373.93</v>
      </c>
      <c r="G572" s="81">
        <v>373.93</v>
      </c>
      <c r="H572" s="79">
        <f t="shared" si="9"/>
        <v>100</v>
      </c>
    </row>
    <row r="573" spans="1:8" ht="29.25" customHeight="1">
      <c r="A573" s="149" t="s">
        <v>292</v>
      </c>
      <c r="B573" s="150"/>
      <c r="C573" s="151"/>
      <c r="D573" s="34" t="s">
        <v>288</v>
      </c>
      <c r="E573" s="97"/>
      <c r="F573" s="45">
        <v>10887.64</v>
      </c>
      <c r="G573" s="81">
        <v>10434.92</v>
      </c>
      <c r="H573" s="79">
        <f t="shared" si="9"/>
        <v>95.84189043722975</v>
      </c>
    </row>
    <row r="574" spans="1:8" ht="29.25" customHeight="1">
      <c r="A574" s="149" t="s">
        <v>292</v>
      </c>
      <c r="B574" s="150"/>
      <c r="C574" s="151"/>
      <c r="D574" s="34" t="s">
        <v>289</v>
      </c>
      <c r="E574" s="97"/>
      <c r="F574" s="45">
        <v>5148.37</v>
      </c>
      <c r="G574" s="81">
        <v>4899.3</v>
      </c>
      <c r="H574" s="79">
        <f t="shared" si="9"/>
        <v>95.16215811994864</v>
      </c>
    </row>
    <row r="575" spans="1:8" ht="17.25" customHeight="1">
      <c r="A575" s="201" t="s">
        <v>235</v>
      </c>
      <c r="B575" s="201"/>
      <c r="C575" s="201"/>
      <c r="D575" s="34" t="s">
        <v>236</v>
      </c>
      <c r="E575" s="45">
        <f>'[1]Arkusz3'!E3</f>
        <v>11681</v>
      </c>
      <c r="F575" s="45">
        <v>61081</v>
      </c>
      <c r="G575" s="79">
        <v>59157.4</v>
      </c>
      <c r="H575" s="79">
        <f t="shared" si="9"/>
        <v>96.85073918239715</v>
      </c>
    </row>
    <row r="576" spans="1:8" ht="18" customHeight="1">
      <c r="A576" s="201" t="s">
        <v>235</v>
      </c>
      <c r="B576" s="201"/>
      <c r="C576" s="201"/>
      <c r="D576" s="34" t="s">
        <v>237</v>
      </c>
      <c r="E576" s="45">
        <v>253738.83</v>
      </c>
      <c r="F576" s="45">
        <v>282304.35</v>
      </c>
      <c r="G576" s="79">
        <v>282304.35</v>
      </c>
      <c r="H576" s="79">
        <f aca="true" t="shared" si="10" ref="H576:H589">G576/F576*100</f>
        <v>100</v>
      </c>
    </row>
    <row r="577" spans="1:8" ht="18" customHeight="1">
      <c r="A577" s="189" t="s">
        <v>235</v>
      </c>
      <c r="B577" s="189"/>
      <c r="C577" s="189"/>
      <c r="D577" s="21" t="s">
        <v>238</v>
      </c>
      <c r="E577" s="45">
        <v>120286.57</v>
      </c>
      <c r="F577" s="64">
        <v>133694.71</v>
      </c>
      <c r="G577" s="66">
        <v>133694.71</v>
      </c>
      <c r="H577" s="9">
        <f t="shared" si="10"/>
        <v>100</v>
      </c>
    </row>
    <row r="578" spans="1:8" ht="18" customHeight="1">
      <c r="A578" s="140" t="s">
        <v>29</v>
      </c>
      <c r="B578" s="141"/>
      <c r="C578" s="142"/>
      <c r="D578" s="21" t="s">
        <v>30</v>
      </c>
      <c r="E578" s="45"/>
      <c r="F578" s="64">
        <v>0.15</v>
      </c>
      <c r="G578" s="66">
        <v>0</v>
      </c>
      <c r="H578" s="9">
        <f t="shared" si="10"/>
        <v>0</v>
      </c>
    </row>
    <row r="579" spans="1:8" ht="18" customHeight="1">
      <c r="A579" s="140" t="s">
        <v>92</v>
      </c>
      <c r="B579" s="141"/>
      <c r="C579" s="142"/>
      <c r="D579" s="21" t="s">
        <v>34</v>
      </c>
      <c r="E579" s="45"/>
      <c r="F579" s="64">
        <v>8028.1</v>
      </c>
      <c r="G579" s="66">
        <v>8028.07</v>
      </c>
      <c r="H579" s="9">
        <f t="shared" si="10"/>
        <v>99.99962631257706</v>
      </c>
    </row>
    <row r="580" spans="1:8" ht="18" customHeight="1">
      <c r="A580" s="140" t="s">
        <v>35</v>
      </c>
      <c r="B580" s="141"/>
      <c r="C580" s="142"/>
      <c r="D580" s="21" t="s">
        <v>36</v>
      </c>
      <c r="E580" s="45"/>
      <c r="F580" s="64">
        <v>1140.48</v>
      </c>
      <c r="G580" s="66">
        <v>1140.45</v>
      </c>
      <c r="H580" s="9">
        <f t="shared" si="10"/>
        <v>99.99736952861953</v>
      </c>
    </row>
    <row r="581" spans="1:8" ht="18" customHeight="1">
      <c r="A581" s="140" t="s">
        <v>37</v>
      </c>
      <c r="B581" s="141"/>
      <c r="C581" s="142"/>
      <c r="D581" s="21" t="s">
        <v>38</v>
      </c>
      <c r="E581" s="45"/>
      <c r="F581" s="64">
        <v>48154.27</v>
      </c>
      <c r="G581" s="66">
        <v>48154.27</v>
      </c>
      <c r="H581" s="9">
        <f t="shared" si="10"/>
        <v>100</v>
      </c>
    </row>
    <row r="582" spans="1:8" ht="16.5" customHeight="1">
      <c r="A582" s="162" t="s">
        <v>39</v>
      </c>
      <c r="B582" s="162"/>
      <c r="C582" s="162"/>
      <c r="D582" s="8" t="s">
        <v>40</v>
      </c>
      <c r="E582" s="45">
        <v>6000</v>
      </c>
      <c r="F582" s="64">
        <v>145.51</v>
      </c>
      <c r="G582" s="66">
        <v>110.41</v>
      </c>
      <c r="H582" s="9">
        <f t="shared" si="10"/>
        <v>75.87794653288434</v>
      </c>
    </row>
    <row r="583" spans="1:8" ht="15.75" customHeight="1">
      <c r="A583" s="161" t="s">
        <v>13</v>
      </c>
      <c r="B583" s="162"/>
      <c r="C583" s="162"/>
      <c r="D583" s="8" t="s">
        <v>14</v>
      </c>
      <c r="E583" s="45">
        <v>500</v>
      </c>
      <c r="F583" s="64">
        <v>13615</v>
      </c>
      <c r="G583" s="66">
        <v>9821</v>
      </c>
      <c r="H583" s="9">
        <f t="shared" si="10"/>
        <v>72.13367609254499</v>
      </c>
    </row>
    <row r="584" spans="1:8" ht="19.5" customHeight="1">
      <c r="A584" s="132" t="s">
        <v>49</v>
      </c>
      <c r="B584" s="133"/>
      <c r="C584" s="133"/>
      <c r="D584" s="21" t="s">
        <v>50</v>
      </c>
      <c r="E584" s="45">
        <v>2000</v>
      </c>
      <c r="F584" s="64">
        <v>1520</v>
      </c>
      <c r="G584" s="66">
        <v>1494.22</v>
      </c>
      <c r="H584" s="9">
        <f t="shared" si="10"/>
        <v>98.30394736842105</v>
      </c>
    </row>
    <row r="585" spans="1:8" ht="18" customHeight="1">
      <c r="A585" s="197" t="s">
        <v>51</v>
      </c>
      <c r="B585" s="197"/>
      <c r="C585" s="197"/>
      <c r="D585" s="8" t="s">
        <v>52</v>
      </c>
      <c r="E585" s="45">
        <v>500</v>
      </c>
      <c r="F585" s="52">
        <v>0</v>
      </c>
      <c r="G585" s="9">
        <v>0</v>
      </c>
      <c r="H585" s="9"/>
    </row>
    <row r="586" spans="1:8" ht="24.75" customHeight="1">
      <c r="A586" s="143" t="s">
        <v>293</v>
      </c>
      <c r="B586" s="144"/>
      <c r="C586" s="145"/>
      <c r="D586" s="21" t="s">
        <v>290</v>
      </c>
      <c r="E586" s="45"/>
      <c r="F586" s="31">
        <v>2375.08</v>
      </c>
      <c r="G586" s="9">
        <v>2049.7</v>
      </c>
      <c r="H586" s="9">
        <f t="shared" si="10"/>
        <v>86.30025093891574</v>
      </c>
    </row>
    <row r="587" spans="1:8" ht="29.25" customHeight="1">
      <c r="A587" s="143" t="s">
        <v>293</v>
      </c>
      <c r="B587" s="144"/>
      <c r="C587" s="145"/>
      <c r="D587" s="21" t="s">
        <v>291</v>
      </c>
      <c r="E587" s="45"/>
      <c r="F587" s="31">
        <v>1115.13</v>
      </c>
      <c r="G587" s="9">
        <v>962.31</v>
      </c>
      <c r="H587" s="9">
        <f t="shared" si="10"/>
        <v>86.29576820639745</v>
      </c>
    </row>
    <row r="588" spans="1:8" ht="29.25" customHeight="1">
      <c r="A588" s="175" t="s">
        <v>64</v>
      </c>
      <c r="B588" s="175"/>
      <c r="C588" s="175"/>
      <c r="D588" s="21" t="s">
        <v>65</v>
      </c>
      <c r="E588" s="45"/>
      <c r="F588" s="31">
        <v>975</v>
      </c>
      <c r="G588" s="9">
        <v>952.27</v>
      </c>
      <c r="H588" s="9">
        <f t="shared" si="10"/>
        <v>97.66871794871794</v>
      </c>
    </row>
    <row r="589" spans="1:8" ht="19.5" customHeight="1">
      <c r="A589" s="175" t="s">
        <v>66</v>
      </c>
      <c r="B589" s="175"/>
      <c r="C589" s="175"/>
      <c r="D589" s="21" t="s">
        <v>67</v>
      </c>
      <c r="E589" s="45"/>
      <c r="F589" s="31">
        <v>5253.89</v>
      </c>
      <c r="G589" s="9">
        <v>5218.37</v>
      </c>
      <c r="H589" s="9">
        <f t="shared" si="10"/>
        <v>99.3239295074697</v>
      </c>
    </row>
    <row r="590" spans="1:8" ht="19.5" customHeight="1">
      <c r="A590" s="196" t="s">
        <v>157</v>
      </c>
      <c r="B590" s="196"/>
      <c r="C590" s="10" t="s">
        <v>239</v>
      </c>
      <c r="D590" s="15"/>
      <c r="E590" s="38">
        <f>SUM(E591)</f>
        <v>3915</v>
      </c>
      <c r="F590" s="38">
        <f>SUM(F591)</f>
        <v>3915</v>
      </c>
      <c r="G590" s="38">
        <f>SUM(G591)</f>
        <v>3915</v>
      </c>
      <c r="H590" s="72">
        <f aca="true" t="shared" si="11" ref="H590:H628">G590/F590*100</f>
        <v>100</v>
      </c>
    </row>
    <row r="591" spans="1:8" ht="18.75" customHeight="1">
      <c r="A591" s="173" t="s">
        <v>240</v>
      </c>
      <c r="B591" s="189"/>
      <c r="C591" s="189"/>
      <c r="D591" s="21" t="s">
        <v>56</v>
      </c>
      <c r="E591" s="45">
        <f>'[1]Arkusz3'!E74</f>
        <v>3915</v>
      </c>
      <c r="F591" s="64">
        <v>3915</v>
      </c>
      <c r="G591" s="9">
        <v>3915</v>
      </c>
      <c r="H591" s="9">
        <f t="shared" si="11"/>
        <v>100</v>
      </c>
    </row>
    <row r="592" spans="1:8" ht="37.5" customHeight="1">
      <c r="A592" s="39" t="s">
        <v>241</v>
      </c>
      <c r="B592" s="6" t="s">
        <v>242</v>
      </c>
      <c r="C592" s="19"/>
      <c r="D592" s="6"/>
      <c r="E592" s="40">
        <f>E593+E595+E598</f>
        <v>33000</v>
      </c>
      <c r="F592" s="40">
        <f>F593+F595+F598</f>
        <v>32500</v>
      </c>
      <c r="G592" s="40">
        <f>G593+G595+G598</f>
        <v>31391.690000000002</v>
      </c>
      <c r="H592" s="88">
        <f t="shared" si="11"/>
        <v>96.58981538461539</v>
      </c>
    </row>
    <row r="593" spans="1:8" ht="24.75" customHeight="1">
      <c r="A593" s="177" t="s">
        <v>243</v>
      </c>
      <c r="B593" s="177"/>
      <c r="C593" s="42" t="s">
        <v>244</v>
      </c>
      <c r="D593" s="78"/>
      <c r="E593" s="26">
        <f>SUM(E594)</f>
        <v>24000</v>
      </c>
      <c r="F593" s="26">
        <f>SUM(F594)</f>
        <v>24000</v>
      </c>
      <c r="G593" s="26">
        <f>SUM(G594)</f>
        <v>24000</v>
      </c>
      <c r="H593" s="82">
        <f t="shared" si="11"/>
        <v>100</v>
      </c>
    </row>
    <row r="594" spans="1:8" ht="27" customHeight="1">
      <c r="A594" s="195" t="s">
        <v>177</v>
      </c>
      <c r="B594" s="195"/>
      <c r="C594" s="195"/>
      <c r="D594" s="16" t="s">
        <v>178</v>
      </c>
      <c r="E594" s="17">
        <v>24000</v>
      </c>
      <c r="F594" s="18">
        <v>24000</v>
      </c>
      <c r="G594" s="9">
        <v>24000</v>
      </c>
      <c r="H594" s="9">
        <f t="shared" si="11"/>
        <v>100</v>
      </c>
    </row>
    <row r="595" spans="1:8" ht="18.75" customHeight="1">
      <c r="A595" s="177" t="s">
        <v>245</v>
      </c>
      <c r="B595" s="177"/>
      <c r="C595" s="42" t="s">
        <v>246</v>
      </c>
      <c r="D595" s="78"/>
      <c r="E595" s="26">
        <f>SUM(E596:E597)</f>
        <v>5000</v>
      </c>
      <c r="F595" s="26">
        <f>SUM(F596:F597)</f>
        <v>7000</v>
      </c>
      <c r="G595" s="26">
        <f>SUM(G596:G597)</f>
        <v>6899.26</v>
      </c>
      <c r="H595" s="82">
        <f t="shared" si="11"/>
        <v>98.56085714285715</v>
      </c>
    </row>
    <row r="596" spans="1:8" ht="17.25" customHeight="1">
      <c r="A596" s="194" t="s">
        <v>39</v>
      </c>
      <c r="B596" s="195"/>
      <c r="C596" s="195"/>
      <c r="D596" s="44" t="s">
        <v>40</v>
      </c>
      <c r="E596" s="18">
        <v>2500</v>
      </c>
      <c r="F596" s="18">
        <v>2000</v>
      </c>
      <c r="G596" s="9">
        <v>2000</v>
      </c>
      <c r="H596" s="9">
        <f t="shared" si="11"/>
        <v>100</v>
      </c>
    </row>
    <row r="597" spans="1:8" ht="18" customHeight="1">
      <c r="A597" s="189" t="s">
        <v>13</v>
      </c>
      <c r="B597" s="189"/>
      <c r="C597" s="189"/>
      <c r="D597" s="8" t="s">
        <v>14</v>
      </c>
      <c r="E597" s="13">
        <v>2500</v>
      </c>
      <c r="F597" s="13">
        <v>5000</v>
      </c>
      <c r="G597" s="9">
        <v>4899.26</v>
      </c>
      <c r="H597" s="9">
        <f t="shared" si="11"/>
        <v>97.9852</v>
      </c>
    </row>
    <row r="598" spans="1:8" ht="21.75" customHeight="1">
      <c r="A598" s="177" t="s">
        <v>247</v>
      </c>
      <c r="B598" s="177"/>
      <c r="C598" s="42" t="s">
        <v>248</v>
      </c>
      <c r="D598" s="78"/>
      <c r="E598" s="26">
        <f>SUM(E599:E600)</f>
        <v>4000</v>
      </c>
      <c r="F598" s="26">
        <f>SUM(F599:F600)</f>
        <v>1500</v>
      </c>
      <c r="G598" s="26">
        <f>SUM(G599:G600)</f>
        <v>492.43</v>
      </c>
      <c r="H598" s="82">
        <f t="shared" si="11"/>
        <v>32.82866666666667</v>
      </c>
    </row>
    <row r="599" spans="1:8" ht="18" customHeight="1">
      <c r="A599" s="194" t="s">
        <v>39</v>
      </c>
      <c r="B599" s="195"/>
      <c r="C599" s="195"/>
      <c r="D599" s="44" t="s">
        <v>40</v>
      </c>
      <c r="E599" s="17">
        <v>2000</v>
      </c>
      <c r="F599" s="17">
        <v>1439</v>
      </c>
      <c r="G599" s="9">
        <v>431.43</v>
      </c>
      <c r="H599" s="9">
        <f t="shared" si="11"/>
        <v>29.981236970118136</v>
      </c>
    </row>
    <row r="600" spans="1:8" ht="18" customHeight="1">
      <c r="A600" s="189" t="s">
        <v>13</v>
      </c>
      <c r="B600" s="189"/>
      <c r="C600" s="189"/>
      <c r="D600" s="8" t="s">
        <v>14</v>
      </c>
      <c r="E600" s="17">
        <v>2000</v>
      </c>
      <c r="F600" s="17">
        <v>61</v>
      </c>
      <c r="G600" s="9">
        <v>61</v>
      </c>
      <c r="H600" s="9">
        <f t="shared" si="11"/>
        <v>100</v>
      </c>
    </row>
    <row r="601" spans="1:8" ht="22.5" customHeight="1">
      <c r="A601" s="19" t="s">
        <v>249</v>
      </c>
      <c r="B601" s="6" t="s">
        <v>250</v>
      </c>
      <c r="C601" s="19"/>
      <c r="D601" s="6"/>
      <c r="E601" s="40">
        <f>E602+E621</f>
        <v>522000</v>
      </c>
      <c r="F601" s="40">
        <f>F602+F621</f>
        <v>537400</v>
      </c>
      <c r="G601" s="40">
        <f>G602+G621</f>
        <v>532184</v>
      </c>
      <c r="H601" s="88">
        <f t="shared" si="11"/>
        <v>99.02940081875697</v>
      </c>
    </row>
    <row r="602" spans="1:8" ht="21.75" customHeight="1">
      <c r="A602" s="200" t="s">
        <v>251</v>
      </c>
      <c r="B602" s="200"/>
      <c r="C602" s="10" t="s">
        <v>252</v>
      </c>
      <c r="D602" s="6"/>
      <c r="E602" s="30">
        <f>SUM(E603:E620)</f>
        <v>485000</v>
      </c>
      <c r="F602" s="30">
        <f>SUM(F603:F620)</f>
        <v>502400</v>
      </c>
      <c r="G602" s="30">
        <f>SUM(G603:G620)</f>
        <v>500895.49</v>
      </c>
      <c r="H602" s="82">
        <f t="shared" si="11"/>
        <v>99.7005354299363</v>
      </c>
    </row>
    <row r="603" spans="1:8" ht="18" customHeight="1">
      <c r="A603" s="189" t="s">
        <v>29</v>
      </c>
      <c r="B603" s="189"/>
      <c r="C603" s="189"/>
      <c r="D603" s="8" t="s">
        <v>30</v>
      </c>
      <c r="E603" s="13">
        <v>227980</v>
      </c>
      <c r="F603" s="31">
        <v>227980</v>
      </c>
      <c r="G603" s="77">
        <v>227980</v>
      </c>
      <c r="H603" s="9">
        <f t="shared" si="11"/>
        <v>100</v>
      </c>
    </row>
    <row r="604" spans="1:8" ht="16.5" customHeight="1">
      <c r="A604" s="189" t="s">
        <v>31</v>
      </c>
      <c r="B604" s="189"/>
      <c r="C604" s="189"/>
      <c r="D604" s="8" t="s">
        <v>32</v>
      </c>
      <c r="E604" s="31">
        <v>17880</v>
      </c>
      <c r="F604" s="31">
        <v>17545.53</v>
      </c>
      <c r="G604" s="77">
        <v>17545.53</v>
      </c>
      <c r="H604" s="9">
        <f t="shared" si="11"/>
        <v>100</v>
      </c>
    </row>
    <row r="605" spans="1:8" ht="17.25" customHeight="1">
      <c r="A605" s="189" t="s">
        <v>100</v>
      </c>
      <c r="B605" s="189"/>
      <c r="C605" s="189"/>
      <c r="D605" s="8" t="s">
        <v>34</v>
      </c>
      <c r="E605" s="31">
        <v>42080</v>
      </c>
      <c r="F605" s="31">
        <v>42080</v>
      </c>
      <c r="G605" s="77">
        <v>42080</v>
      </c>
      <c r="H605" s="9">
        <f t="shared" si="11"/>
        <v>100</v>
      </c>
    </row>
    <row r="606" spans="1:8" ht="17.25" customHeight="1">
      <c r="A606" s="189" t="s">
        <v>35</v>
      </c>
      <c r="B606" s="189"/>
      <c r="C606" s="189"/>
      <c r="D606" s="8" t="s">
        <v>36</v>
      </c>
      <c r="E606" s="31">
        <v>5912</v>
      </c>
      <c r="F606" s="31">
        <v>5912</v>
      </c>
      <c r="G606" s="77">
        <v>5912</v>
      </c>
      <c r="H606" s="9">
        <f t="shared" si="11"/>
        <v>100</v>
      </c>
    </row>
    <row r="607" spans="1:8" ht="17.25" customHeight="1">
      <c r="A607" s="161" t="s">
        <v>147</v>
      </c>
      <c r="B607" s="162"/>
      <c r="C607" s="162"/>
      <c r="D607" s="8" t="s">
        <v>38</v>
      </c>
      <c r="E607" s="31">
        <v>5000</v>
      </c>
      <c r="F607" s="31">
        <v>2449.16</v>
      </c>
      <c r="G607" s="77">
        <v>2449.16</v>
      </c>
      <c r="H607" s="9">
        <f t="shared" si="11"/>
        <v>100</v>
      </c>
    </row>
    <row r="608" spans="1:8" ht="19.5" customHeight="1">
      <c r="A608" s="189" t="s">
        <v>39</v>
      </c>
      <c r="B608" s="189"/>
      <c r="C608" s="189"/>
      <c r="D608" s="8" t="s">
        <v>40</v>
      </c>
      <c r="E608" s="31">
        <v>20876</v>
      </c>
      <c r="F608" s="31">
        <v>29263.89</v>
      </c>
      <c r="G608" s="77">
        <v>27948.47</v>
      </c>
      <c r="H608" s="9">
        <f t="shared" si="11"/>
        <v>95.50497216877183</v>
      </c>
    </row>
    <row r="609" spans="1:8" ht="18" customHeight="1">
      <c r="A609" s="189" t="s">
        <v>41</v>
      </c>
      <c r="B609" s="189"/>
      <c r="C609" s="189"/>
      <c r="D609" s="8" t="s">
        <v>42</v>
      </c>
      <c r="E609" s="31">
        <v>110765</v>
      </c>
      <c r="F609" s="31">
        <v>110765</v>
      </c>
      <c r="G609" s="77">
        <v>110765</v>
      </c>
      <c r="H609" s="9">
        <f t="shared" si="11"/>
        <v>100</v>
      </c>
    </row>
    <row r="610" spans="1:8" ht="15.75" customHeight="1">
      <c r="A610" s="189" t="s">
        <v>43</v>
      </c>
      <c r="B610" s="189"/>
      <c r="C610" s="189"/>
      <c r="D610" s="8" t="s">
        <v>44</v>
      </c>
      <c r="E610" s="31">
        <v>16099</v>
      </c>
      <c r="F610" s="31">
        <v>20399</v>
      </c>
      <c r="G610" s="77">
        <v>20399</v>
      </c>
      <c r="H610" s="9">
        <f t="shared" si="11"/>
        <v>100</v>
      </c>
    </row>
    <row r="611" spans="1:8" ht="18.75" customHeight="1">
      <c r="A611" s="189" t="s">
        <v>13</v>
      </c>
      <c r="B611" s="189"/>
      <c r="C611" s="189"/>
      <c r="D611" s="8" t="s">
        <v>14</v>
      </c>
      <c r="E611" s="31">
        <v>6450</v>
      </c>
      <c r="F611" s="31">
        <v>8590</v>
      </c>
      <c r="G611" s="77">
        <v>8590</v>
      </c>
      <c r="H611" s="9">
        <f t="shared" si="11"/>
        <v>100</v>
      </c>
    </row>
    <row r="612" spans="1:8" ht="18" customHeight="1">
      <c r="A612" s="161" t="s">
        <v>149</v>
      </c>
      <c r="B612" s="162"/>
      <c r="C612" s="162"/>
      <c r="D612" s="21" t="s">
        <v>46</v>
      </c>
      <c r="E612" s="31">
        <v>2751</v>
      </c>
      <c r="F612" s="31">
        <v>2256.94</v>
      </c>
      <c r="G612" s="77">
        <v>2256.94</v>
      </c>
      <c r="H612" s="9">
        <f t="shared" si="11"/>
        <v>100</v>
      </c>
    </row>
    <row r="613" spans="1:8" ht="17.25" customHeight="1">
      <c r="A613" s="132" t="s">
        <v>47</v>
      </c>
      <c r="B613" s="133"/>
      <c r="C613" s="133"/>
      <c r="D613" s="21" t="s">
        <v>48</v>
      </c>
      <c r="E613" s="31">
        <v>1019</v>
      </c>
      <c r="F613" s="31">
        <v>1019</v>
      </c>
      <c r="G613" s="77">
        <v>1019</v>
      </c>
      <c r="H613" s="9">
        <f t="shared" si="11"/>
        <v>100</v>
      </c>
    </row>
    <row r="614" spans="1:8" ht="18" customHeight="1">
      <c r="A614" s="132" t="s">
        <v>49</v>
      </c>
      <c r="B614" s="133"/>
      <c r="C614" s="133"/>
      <c r="D614" s="21" t="s">
        <v>50</v>
      </c>
      <c r="E614" s="31">
        <v>7337</v>
      </c>
      <c r="F614" s="31">
        <v>6137</v>
      </c>
      <c r="G614" s="77">
        <v>6137</v>
      </c>
      <c r="H614" s="9">
        <f t="shared" si="11"/>
        <v>100</v>
      </c>
    </row>
    <row r="615" spans="1:8" ht="16.5" customHeight="1">
      <c r="A615" s="197" t="s">
        <v>51</v>
      </c>
      <c r="B615" s="197"/>
      <c r="C615" s="197"/>
      <c r="D615" s="8" t="s">
        <v>52</v>
      </c>
      <c r="E615" s="31">
        <v>4076</v>
      </c>
      <c r="F615" s="31">
        <v>4227.48</v>
      </c>
      <c r="G615" s="77">
        <v>4227.48</v>
      </c>
      <c r="H615" s="9">
        <f t="shared" si="11"/>
        <v>100</v>
      </c>
    </row>
    <row r="616" spans="1:8" ht="19.5" customHeight="1">
      <c r="A616" s="189" t="s">
        <v>53</v>
      </c>
      <c r="B616" s="189"/>
      <c r="C616" s="189"/>
      <c r="D616" s="8" t="s">
        <v>54</v>
      </c>
      <c r="E616" s="31">
        <v>5886</v>
      </c>
      <c r="F616" s="31">
        <v>5886</v>
      </c>
      <c r="G616" s="77">
        <v>5886</v>
      </c>
      <c r="H616" s="9">
        <f t="shared" si="11"/>
        <v>100</v>
      </c>
    </row>
    <row r="617" spans="1:8" ht="17.25" customHeight="1">
      <c r="A617" s="189" t="s">
        <v>101</v>
      </c>
      <c r="B617" s="189"/>
      <c r="C617" s="189"/>
      <c r="D617" s="8" t="s">
        <v>56</v>
      </c>
      <c r="E617" s="31">
        <v>8789</v>
      </c>
      <c r="F617" s="31">
        <v>8789</v>
      </c>
      <c r="G617" s="77">
        <v>8789</v>
      </c>
      <c r="H617" s="9">
        <f t="shared" si="11"/>
        <v>100</v>
      </c>
    </row>
    <row r="618" spans="1:8" ht="27" customHeight="1">
      <c r="A618" s="175" t="s">
        <v>64</v>
      </c>
      <c r="B618" s="175"/>
      <c r="C618" s="175"/>
      <c r="D618" s="21" t="s">
        <v>65</v>
      </c>
      <c r="E618" s="31">
        <v>1000</v>
      </c>
      <c r="F618" s="31">
        <v>1000</v>
      </c>
      <c r="G618" s="77">
        <v>1000</v>
      </c>
      <c r="H618" s="9">
        <f t="shared" si="11"/>
        <v>100</v>
      </c>
    </row>
    <row r="619" spans="1:8" ht="18" customHeight="1">
      <c r="A619" s="175" t="s">
        <v>66</v>
      </c>
      <c r="B619" s="175"/>
      <c r="C619" s="175"/>
      <c r="D619" s="21" t="s">
        <v>67</v>
      </c>
      <c r="E619" s="31">
        <v>1100</v>
      </c>
      <c r="F619" s="31">
        <v>4100</v>
      </c>
      <c r="G619" s="77">
        <v>4100</v>
      </c>
      <c r="H619" s="9">
        <f t="shared" si="11"/>
        <v>100</v>
      </c>
    </row>
    <row r="620" spans="1:8" ht="18.75" customHeight="1">
      <c r="A620" s="149" t="s">
        <v>94</v>
      </c>
      <c r="B620" s="170"/>
      <c r="C620" s="171"/>
      <c r="D620" s="21" t="s">
        <v>95</v>
      </c>
      <c r="E620" s="31"/>
      <c r="F620" s="31">
        <v>4000</v>
      </c>
      <c r="G620" s="77">
        <v>3810.91</v>
      </c>
      <c r="H620" s="9">
        <f t="shared" si="11"/>
        <v>95.27275</v>
      </c>
    </row>
    <row r="621" spans="1:8" ht="24" customHeight="1">
      <c r="A621" s="198" t="s">
        <v>253</v>
      </c>
      <c r="B621" s="199"/>
      <c r="C621" s="24" t="s">
        <v>254</v>
      </c>
      <c r="D621" s="14"/>
      <c r="E621" s="26">
        <f>SUM(E622:E624)</f>
        <v>37000</v>
      </c>
      <c r="F621" s="26">
        <f>SUM(F622:F624)</f>
        <v>35000</v>
      </c>
      <c r="G621" s="26">
        <f>SUM(G622:G624)</f>
        <v>31288.51</v>
      </c>
      <c r="H621" s="82">
        <f>G621/F621*100</f>
        <v>89.39574285714286</v>
      </c>
    </row>
    <row r="622" spans="1:8" ht="27" customHeight="1">
      <c r="A622" s="195" t="s">
        <v>177</v>
      </c>
      <c r="B622" s="195"/>
      <c r="C622" s="195"/>
      <c r="D622" s="16" t="s">
        <v>178</v>
      </c>
      <c r="E622" s="17">
        <v>32000</v>
      </c>
      <c r="F622" s="17">
        <v>25500</v>
      </c>
      <c r="G622" s="9">
        <v>24000</v>
      </c>
      <c r="H622" s="9">
        <f t="shared" si="11"/>
        <v>94.11764705882352</v>
      </c>
    </row>
    <row r="623" spans="1:8" ht="19.5" customHeight="1">
      <c r="A623" s="194" t="s">
        <v>39</v>
      </c>
      <c r="B623" s="195"/>
      <c r="C623" s="195"/>
      <c r="D623" s="44" t="s">
        <v>40</v>
      </c>
      <c r="E623" s="17">
        <v>3000</v>
      </c>
      <c r="F623" s="17">
        <v>3457.68</v>
      </c>
      <c r="G623" s="9">
        <v>1999.96</v>
      </c>
      <c r="H623" s="9">
        <f t="shared" si="11"/>
        <v>57.84109576363342</v>
      </c>
    </row>
    <row r="624" spans="1:8" ht="20.25" customHeight="1">
      <c r="A624" s="189" t="s">
        <v>13</v>
      </c>
      <c r="B624" s="189"/>
      <c r="C624" s="189"/>
      <c r="D624" s="8" t="s">
        <v>14</v>
      </c>
      <c r="E624" s="17">
        <v>2000</v>
      </c>
      <c r="F624" s="17">
        <v>6042.32</v>
      </c>
      <c r="G624" s="9">
        <v>5288.55</v>
      </c>
      <c r="H624" s="9">
        <f t="shared" si="11"/>
        <v>87.52515590038264</v>
      </c>
    </row>
    <row r="625" spans="1:8" ht="18.75" customHeight="1">
      <c r="A625" s="19" t="s">
        <v>255</v>
      </c>
      <c r="B625" s="6" t="s">
        <v>256</v>
      </c>
      <c r="C625" s="19"/>
      <c r="D625" s="6"/>
      <c r="E625" s="40">
        <f>SUM(E626)</f>
        <v>370459</v>
      </c>
      <c r="F625" s="40">
        <f>SUM(F626)</f>
        <v>1894.7</v>
      </c>
      <c r="G625" s="40">
        <f>SUM(G626)</f>
        <v>0</v>
      </c>
      <c r="H625" s="88">
        <f t="shared" si="11"/>
        <v>0</v>
      </c>
    </row>
    <row r="626" spans="1:8" ht="21.75" customHeight="1">
      <c r="A626" s="196" t="s">
        <v>257</v>
      </c>
      <c r="B626" s="196"/>
      <c r="C626" s="10" t="s">
        <v>258</v>
      </c>
      <c r="D626" s="14"/>
      <c r="E626" s="26">
        <f>SUM(E627:E627)</f>
        <v>370459</v>
      </c>
      <c r="F626" s="26">
        <f>SUM(F627:F627)</f>
        <v>1894.7</v>
      </c>
      <c r="G626" s="26">
        <f>SUM(G627:G627)</f>
        <v>0</v>
      </c>
      <c r="H626" s="82">
        <f t="shared" si="11"/>
        <v>0</v>
      </c>
    </row>
    <row r="627" spans="1:8" ht="17.25" customHeight="1">
      <c r="A627" s="173" t="s">
        <v>259</v>
      </c>
      <c r="B627" s="189"/>
      <c r="C627" s="189"/>
      <c r="D627" s="16" t="s">
        <v>260</v>
      </c>
      <c r="E627" s="17">
        <v>370459</v>
      </c>
      <c r="F627" s="27">
        <v>1894.7</v>
      </c>
      <c r="G627" s="9">
        <v>0</v>
      </c>
      <c r="H627" s="9">
        <f t="shared" si="11"/>
        <v>0</v>
      </c>
    </row>
    <row r="628" spans="1:8" ht="19.5" customHeight="1">
      <c r="A628" s="196" t="s">
        <v>261</v>
      </c>
      <c r="B628" s="196"/>
      <c r="C628" s="196"/>
      <c r="D628" s="41"/>
      <c r="E628" s="30">
        <f>E8+E11+E17+E43+E47+E53+E72+E144+E184+E187+E318+E331+E347+E446+E510+E592+E601+E625</f>
        <v>40568873</v>
      </c>
      <c r="F628" s="30">
        <f>F8+F11+F17+F43+F47+F53+F72+F144+F184+F187+F318+F331+F347+F446+F510+F592+F601+F625</f>
        <v>51871255.739999995</v>
      </c>
      <c r="G628" s="30">
        <f>G8+G11+G17+G43+G47+G53+G72+G144+G184+G187+G318+G331+G347+G446+G510+G592+G601+G625</f>
        <v>48773593.72999999</v>
      </c>
      <c r="H628" s="30">
        <f t="shared" si="11"/>
        <v>94.02817231661643</v>
      </c>
    </row>
    <row r="629" spans="1:6" ht="12.75">
      <c r="A629" s="54"/>
      <c r="B629" s="54"/>
      <c r="C629" s="54"/>
      <c r="F629" s="55"/>
    </row>
    <row r="630" spans="1:6" ht="19.5" customHeight="1">
      <c r="A630" s="53"/>
      <c r="B630" s="53"/>
      <c r="C630" s="53"/>
      <c r="F630" s="56"/>
    </row>
    <row r="631" spans="1:6" ht="19.5" customHeight="1">
      <c r="A631" s="53"/>
      <c r="B631" s="53"/>
      <c r="C631" s="53"/>
      <c r="F631" s="56"/>
    </row>
    <row r="632" spans="1:6" ht="17.25" customHeight="1">
      <c r="A632" s="53"/>
      <c r="B632" s="53"/>
      <c r="C632" s="53"/>
      <c r="F632" s="56"/>
    </row>
    <row r="633" spans="1:6" ht="19.5" customHeight="1">
      <c r="A633" s="53"/>
      <c r="B633" s="53"/>
      <c r="C633" s="128" t="s">
        <v>262</v>
      </c>
      <c r="D633" s="129"/>
      <c r="E633" s="129"/>
      <c r="F633" s="56"/>
    </row>
    <row r="634" spans="3:6" ht="25.5" customHeight="1">
      <c r="C634" s="130" t="s">
        <v>312</v>
      </c>
      <c r="D634" s="131"/>
      <c r="E634" s="129"/>
      <c r="F634" s="127"/>
    </row>
    <row r="635" spans="3:6" ht="20.25" customHeight="1">
      <c r="C635" s="130" t="s">
        <v>313</v>
      </c>
      <c r="D635" s="131"/>
      <c r="E635" s="129"/>
      <c r="F635" s="127"/>
    </row>
    <row r="636" spans="3:6" ht="19.5" customHeight="1">
      <c r="C636" s="130" t="s">
        <v>314</v>
      </c>
      <c r="D636" s="131"/>
      <c r="E636" s="129"/>
      <c r="F636" s="127"/>
    </row>
    <row r="637" spans="3:6" ht="18" customHeight="1">
      <c r="C637" s="130" t="s">
        <v>315</v>
      </c>
      <c r="D637" s="131"/>
      <c r="E637" s="129"/>
      <c r="F637" s="127"/>
    </row>
    <row r="638" spans="3:6" ht="19.5" customHeight="1">
      <c r="C638" s="130" t="s">
        <v>316</v>
      </c>
      <c r="D638" s="131"/>
      <c r="E638" s="129"/>
      <c r="F638" s="127"/>
    </row>
    <row r="639" spans="3:4" ht="12.75">
      <c r="C639" s="126"/>
      <c r="D639" s="126"/>
    </row>
  </sheetData>
  <mergeCells count="609">
    <mergeCell ref="A183:C183"/>
    <mergeCell ref="A166:C166"/>
    <mergeCell ref="A15:C15"/>
    <mergeCell ref="A588:C588"/>
    <mergeCell ref="A177:C177"/>
    <mergeCell ref="A178:C178"/>
    <mergeCell ref="A398:C398"/>
    <mergeCell ref="A391:C391"/>
    <mergeCell ref="A374:C374"/>
    <mergeCell ref="A352:C352"/>
    <mergeCell ref="A572:C572"/>
    <mergeCell ref="A520:C520"/>
    <mergeCell ref="A155:C155"/>
    <mergeCell ref="A150:C150"/>
    <mergeCell ref="A254:C254"/>
    <mergeCell ref="A210:C210"/>
    <mergeCell ref="A175:C175"/>
    <mergeCell ref="A248:C248"/>
    <mergeCell ref="A188:B188"/>
    <mergeCell ref="A189:C189"/>
    <mergeCell ref="A379:C379"/>
    <mergeCell ref="A390:C390"/>
    <mergeCell ref="A384:B384"/>
    <mergeCell ref="A396:C396"/>
    <mergeCell ref="A383:C383"/>
    <mergeCell ref="A380:C380"/>
    <mergeCell ref="A381:C381"/>
    <mergeCell ref="A358:C358"/>
    <mergeCell ref="A373:B373"/>
    <mergeCell ref="A361:C361"/>
    <mergeCell ref="A359:C359"/>
    <mergeCell ref="A366:C366"/>
    <mergeCell ref="A367:C367"/>
    <mergeCell ref="A369:C369"/>
    <mergeCell ref="A363:C363"/>
    <mergeCell ref="A364:C364"/>
    <mergeCell ref="A368:C368"/>
    <mergeCell ref="A507:C507"/>
    <mergeCell ref="A493:C493"/>
    <mergeCell ref="A472:C472"/>
    <mergeCell ref="A476:C476"/>
    <mergeCell ref="A477:C477"/>
    <mergeCell ref="A504:C504"/>
    <mergeCell ref="A481:C481"/>
    <mergeCell ref="A483:C483"/>
    <mergeCell ref="A484:C484"/>
    <mergeCell ref="A482:C482"/>
    <mergeCell ref="A274:C274"/>
    <mergeCell ref="A267:C267"/>
    <mergeCell ref="A263:C263"/>
    <mergeCell ref="A275:C275"/>
    <mergeCell ref="A266:C266"/>
    <mergeCell ref="A271:C271"/>
    <mergeCell ref="A272:C272"/>
    <mergeCell ref="A270:C270"/>
    <mergeCell ref="A209:C209"/>
    <mergeCell ref="A521:C521"/>
    <mergeCell ref="A255:C255"/>
    <mergeCell ref="A277:C277"/>
    <mergeCell ref="A268:C268"/>
    <mergeCell ref="A269:C269"/>
    <mergeCell ref="A265:C265"/>
    <mergeCell ref="A273:C273"/>
    <mergeCell ref="A494:C494"/>
    <mergeCell ref="A480:C480"/>
    <mergeCell ref="A491:C491"/>
    <mergeCell ref="A487:C487"/>
    <mergeCell ref="A496:C496"/>
    <mergeCell ref="A509:C509"/>
    <mergeCell ref="A503:C503"/>
    <mergeCell ref="A502:C502"/>
    <mergeCell ref="A498:C498"/>
    <mergeCell ref="A500:C500"/>
    <mergeCell ref="A505:C505"/>
    <mergeCell ref="A506:C506"/>
    <mergeCell ref="A512:C512"/>
    <mergeCell ref="A519:C519"/>
    <mergeCell ref="A518:C518"/>
    <mergeCell ref="A508:C508"/>
    <mergeCell ref="A478:C478"/>
    <mergeCell ref="A485:C485"/>
    <mergeCell ref="A488:C488"/>
    <mergeCell ref="A511:B511"/>
    <mergeCell ref="A501:C501"/>
    <mergeCell ref="A492:C492"/>
    <mergeCell ref="A489:C489"/>
    <mergeCell ref="A490:C490"/>
    <mergeCell ref="A497:C497"/>
    <mergeCell ref="A499:C499"/>
    <mergeCell ref="A529:C529"/>
    <mergeCell ref="A527:B527"/>
    <mergeCell ref="A528:C528"/>
    <mergeCell ref="A522:C522"/>
    <mergeCell ref="A526:C526"/>
    <mergeCell ref="A523:C523"/>
    <mergeCell ref="A524:C524"/>
    <mergeCell ref="A525:C525"/>
    <mergeCell ref="A305:C305"/>
    <mergeCell ref="A297:C297"/>
    <mergeCell ref="A302:C302"/>
    <mergeCell ref="A303:C303"/>
    <mergeCell ref="A473:C473"/>
    <mergeCell ref="A362:C362"/>
    <mergeCell ref="A355:C355"/>
    <mergeCell ref="A333:B333"/>
    <mergeCell ref="A340:B340"/>
    <mergeCell ref="A348:B348"/>
    <mergeCell ref="A350:C350"/>
    <mergeCell ref="A392:C392"/>
    <mergeCell ref="A372:C372"/>
    <mergeCell ref="A441:C441"/>
    <mergeCell ref="A375:C375"/>
    <mergeCell ref="A495:C495"/>
    <mergeCell ref="A365:C365"/>
    <mergeCell ref="A479:C479"/>
    <mergeCell ref="A474:C474"/>
    <mergeCell ref="A475:C475"/>
    <mergeCell ref="A399:C399"/>
    <mergeCell ref="A382:C382"/>
    <mergeCell ref="A377:C377"/>
    <mergeCell ref="A370:C370"/>
    <mergeCell ref="A293:C293"/>
    <mergeCell ref="A276:C276"/>
    <mergeCell ref="A279:B279"/>
    <mergeCell ref="A280:C280"/>
    <mergeCell ref="A292:C292"/>
    <mergeCell ref="A284:C284"/>
    <mergeCell ref="A282:C282"/>
    <mergeCell ref="A281:C281"/>
    <mergeCell ref="A283:C283"/>
    <mergeCell ref="A278:C278"/>
    <mergeCell ref="A13:C13"/>
    <mergeCell ref="A14:B14"/>
    <mergeCell ref="A9:B9"/>
    <mergeCell ref="A10:C10"/>
    <mergeCell ref="A12:B12"/>
    <mergeCell ref="A96:C96"/>
    <mergeCell ref="A232:C232"/>
    <mergeCell ref="A101:C101"/>
    <mergeCell ref="A100:C100"/>
    <mergeCell ref="A98:C98"/>
    <mergeCell ref="A123:C123"/>
    <mergeCell ref="A125:C125"/>
    <mergeCell ref="A115:C115"/>
    <mergeCell ref="A116:C116"/>
    <mergeCell ref="A118:C118"/>
    <mergeCell ref="A119:C119"/>
    <mergeCell ref="A121:C121"/>
    <mergeCell ref="A170:C170"/>
    <mergeCell ref="A78:C78"/>
    <mergeCell ref="A111:C111"/>
    <mergeCell ref="A112:C112"/>
    <mergeCell ref="A136:C136"/>
    <mergeCell ref="A137:C137"/>
    <mergeCell ref="A129:B129"/>
    <mergeCell ref="A133:C133"/>
    <mergeCell ref="A75:C75"/>
    <mergeCell ref="A87:C87"/>
    <mergeCell ref="A88:C88"/>
    <mergeCell ref="A89:C89"/>
    <mergeCell ref="A86:C86"/>
    <mergeCell ref="A83:C83"/>
    <mergeCell ref="A84:C84"/>
    <mergeCell ref="A95:C95"/>
    <mergeCell ref="A76:C76"/>
    <mergeCell ref="A77:C77"/>
    <mergeCell ref="A79:B79"/>
    <mergeCell ref="A94:C94"/>
    <mergeCell ref="A91:C91"/>
    <mergeCell ref="A93:C93"/>
    <mergeCell ref="A90:B90"/>
    <mergeCell ref="A92:C92"/>
    <mergeCell ref="A73:B73"/>
    <mergeCell ref="A66:C66"/>
    <mergeCell ref="A69:C69"/>
    <mergeCell ref="A70:C70"/>
    <mergeCell ref="A67:C67"/>
    <mergeCell ref="A68:C68"/>
    <mergeCell ref="A26:C26"/>
    <mergeCell ref="A27:C27"/>
    <mergeCell ref="A28:C28"/>
    <mergeCell ref="A24:C24"/>
    <mergeCell ref="A25:C25"/>
    <mergeCell ref="A16:C16"/>
    <mergeCell ref="A18:B18"/>
    <mergeCell ref="A20:C20"/>
    <mergeCell ref="A21:C21"/>
    <mergeCell ref="A19:C19"/>
    <mergeCell ref="A22:C22"/>
    <mergeCell ref="A23:C23"/>
    <mergeCell ref="A486:C486"/>
    <mergeCell ref="A65:C65"/>
    <mergeCell ref="A126:C126"/>
    <mergeCell ref="A103:C103"/>
    <mergeCell ref="A106:C106"/>
    <mergeCell ref="A107:C107"/>
    <mergeCell ref="A109:C109"/>
    <mergeCell ref="A108:C108"/>
    <mergeCell ref="A30:C30"/>
    <mergeCell ref="A31:C31"/>
    <mergeCell ref="A29:C29"/>
    <mergeCell ref="A35:C35"/>
    <mergeCell ref="A32:C32"/>
    <mergeCell ref="A33:C33"/>
    <mergeCell ref="A34:C34"/>
    <mergeCell ref="A41:C41"/>
    <mergeCell ref="A44:B44"/>
    <mergeCell ref="A36:C36"/>
    <mergeCell ref="A42:C42"/>
    <mergeCell ref="A37:C37"/>
    <mergeCell ref="A39:C39"/>
    <mergeCell ref="A40:C40"/>
    <mergeCell ref="A38:C38"/>
    <mergeCell ref="A54:B54"/>
    <mergeCell ref="A55:C55"/>
    <mergeCell ref="A56:B56"/>
    <mergeCell ref="A45:C45"/>
    <mergeCell ref="A46:C46"/>
    <mergeCell ref="A48:B48"/>
    <mergeCell ref="A52:C52"/>
    <mergeCell ref="A49:C49"/>
    <mergeCell ref="A51:C51"/>
    <mergeCell ref="A50:C50"/>
    <mergeCell ref="A57:C57"/>
    <mergeCell ref="A58:B58"/>
    <mergeCell ref="A59:C59"/>
    <mergeCell ref="A60:C60"/>
    <mergeCell ref="A61:C61"/>
    <mergeCell ref="A62:C62"/>
    <mergeCell ref="A63:C63"/>
    <mergeCell ref="A85:C85"/>
    <mergeCell ref="A81:C81"/>
    <mergeCell ref="A82:C82"/>
    <mergeCell ref="A80:C80"/>
    <mergeCell ref="A64:C64"/>
    <mergeCell ref="A71:C71"/>
    <mergeCell ref="A74:C74"/>
    <mergeCell ref="A134:C134"/>
    <mergeCell ref="A131:C131"/>
    <mergeCell ref="A132:C132"/>
    <mergeCell ref="A130:C130"/>
    <mergeCell ref="A135:C135"/>
    <mergeCell ref="A138:B138"/>
    <mergeCell ref="A139:C139"/>
    <mergeCell ref="A140:C140"/>
    <mergeCell ref="A147:B147"/>
    <mergeCell ref="A141:C141"/>
    <mergeCell ref="A142:B142"/>
    <mergeCell ref="A145:B145"/>
    <mergeCell ref="A143:C143"/>
    <mergeCell ref="A146:C146"/>
    <mergeCell ref="A151:C151"/>
    <mergeCell ref="A153:C153"/>
    <mergeCell ref="A149:C149"/>
    <mergeCell ref="A152:C152"/>
    <mergeCell ref="A148:C148"/>
    <mergeCell ref="A156:C156"/>
    <mergeCell ref="A168:C168"/>
    <mergeCell ref="A160:C160"/>
    <mergeCell ref="A165:C165"/>
    <mergeCell ref="A157:C157"/>
    <mergeCell ref="A158:C158"/>
    <mergeCell ref="A159:C159"/>
    <mergeCell ref="A161:C161"/>
    <mergeCell ref="A162:C162"/>
    <mergeCell ref="A163:C163"/>
    <mergeCell ref="A185:B185"/>
    <mergeCell ref="A186:C186"/>
    <mergeCell ref="A181:C181"/>
    <mergeCell ref="A164:C164"/>
    <mergeCell ref="A171:C171"/>
    <mergeCell ref="A169:C169"/>
    <mergeCell ref="A167:C167"/>
    <mergeCell ref="A173:C173"/>
    <mergeCell ref="A174:C174"/>
    <mergeCell ref="A154:C154"/>
    <mergeCell ref="A193:C193"/>
    <mergeCell ref="A190:C190"/>
    <mergeCell ref="A191:C191"/>
    <mergeCell ref="A192:C192"/>
    <mergeCell ref="A172:C172"/>
    <mergeCell ref="A180:C180"/>
    <mergeCell ref="A182:C182"/>
    <mergeCell ref="A176:B176"/>
    <mergeCell ref="A179:C179"/>
    <mergeCell ref="A194:C194"/>
    <mergeCell ref="A197:C197"/>
    <mergeCell ref="A198:C198"/>
    <mergeCell ref="A199:C199"/>
    <mergeCell ref="A195:C195"/>
    <mergeCell ref="A196:C196"/>
    <mergeCell ref="A201:C201"/>
    <mergeCell ref="A202:C202"/>
    <mergeCell ref="A205:C205"/>
    <mergeCell ref="A206:C206"/>
    <mergeCell ref="A203:C203"/>
    <mergeCell ref="A204:C204"/>
    <mergeCell ref="A207:C207"/>
    <mergeCell ref="A211:B211"/>
    <mergeCell ref="A217:C217"/>
    <mergeCell ref="A218:C218"/>
    <mergeCell ref="A212:C212"/>
    <mergeCell ref="A213:C213"/>
    <mergeCell ref="A214:C214"/>
    <mergeCell ref="A215:C215"/>
    <mergeCell ref="A208:C208"/>
    <mergeCell ref="A216:C216"/>
    <mergeCell ref="A233:C233"/>
    <mergeCell ref="A234:C234"/>
    <mergeCell ref="A225:C225"/>
    <mergeCell ref="A229:C229"/>
    <mergeCell ref="A230:C230"/>
    <mergeCell ref="A231:C231"/>
    <mergeCell ref="A224:B224"/>
    <mergeCell ref="A226:D226"/>
    <mergeCell ref="A227:C227"/>
    <mergeCell ref="A228:C228"/>
    <mergeCell ref="A246:C246"/>
    <mergeCell ref="A242:C242"/>
    <mergeCell ref="A236:C236"/>
    <mergeCell ref="A237:C237"/>
    <mergeCell ref="A238:C238"/>
    <mergeCell ref="A239:C239"/>
    <mergeCell ref="A240:C240"/>
    <mergeCell ref="A243:C243"/>
    <mergeCell ref="A235:C235"/>
    <mergeCell ref="A247:C247"/>
    <mergeCell ref="A261:C261"/>
    <mergeCell ref="A262:C262"/>
    <mergeCell ref="A252:C252"/>
    <mergeCell ref="A253:D253"/>
    <mergeCell ref="A256:C256"/>
    <mergeCell ref="A259:C259"/>
    <mergeCell ref="A258:C258"/>
    <mergeCell ref="A260:C260"/>
    <mergeCell ref="A257:C257"/>
    <mergeCell ref="A295:C295"/>
    <mergeCell ref="A308:C308"/>
    <mergeCell ref="A285:C285"/>
    <mergeCell ref="A286:B286"/>
    <mergeCell ref="A298:C298"/>
    <mergeCell ref="A299:C299"/>
    <mergeCell ref="A307:C307"/>
    <mergeCell ref="A300:C300"/>
    <mergeCell ref="A296:C296"/>
    <mergeCell ref="A311:C311"/>
    <mergeCell ref="A317:C317"/>
    <mergeCell ref="A301:C301"/>
    <mergeCell ref="A313:C313"/>
    <mergeCell ref="A304:C304"/>
    <mergeCell ref="A306:C306"/>
    <mergeCell ref="A312:C312"/>
    <mergeCell ref="A310:C310"/>
    <mergeCell ref="A315:C315"/>
    <mergeCell ref="A316:C316"/>
    <mergeCell ref="A341:B341"/>
    <mergeCell ref="A332:B332"/>
    <mergeCell ref="A339:B339"/>
    <mergeCell ref="A353:C353"/>
    <mergeCell ref="A342:C342"/>
    <mergeCell ref="A345:C345"/>
    <mergeCell ref="A336:C336"/>
    <mergeCell ref="A335:C335"/>
    <mergeCell ref="A424:C424"/>
    <mergeCell ref="A420:C420"/>
    <mergeCell ref="A419:C419"/>
    <mergeCell ref="A417:C417"/>
    <mergeCell ref="A422:B422"/>
    <mergeCell ref="A418:C418"/>
    <mergeCell ref="A421:C421"/>
    <mergeCell ref="A425:C425"/>
    <mergeCell ref="A430:B430"/>
    <mergeCell ref="A428:C428"/>
    <mergeCell ref="A426:C426"/>
    <mergeCell ref="A427:C427"/>
    <mergeCell ref="A429:C429"/>
    <mergeCell ref="A437:C437"/>
    <mergeCell ref="A438:C438"/>
    <mergeCell ref="A431:C431"/>
    <mergeCell ref="A432:C432"/>
    <mergeCell ref="A433:C433"/>
    <mergeCell ref="A434:C434"/>
    <mergeCell ref="A435:C435"/>
    <mergeCell ref="A436:C436"/>
    <mergeCell ref="A462:C462"/>
    <mergeCell ref="A448:C448"/>
    <mergeCell ref="A449:C449"/>
    <mergeCell ref="A450:C450"/>
    <mergeCell ref="A451:C451"/>
    <mergeCell ref="A455:C455"/>
    <mergeCell ref="A459:C459"/>
    <mergeCell ref="A460:C460"/>
    <mergeCell ref="A461:C461"/>
    <mergeCell ref="A456:C456"/>
    <mergeCell ref="A467:C467"/>
    <mergeCell ref="A470:C470"/>
    <mergeCell ref="A471:B471"/>
    <mergeCell ref="A463:B463"/>
    <mergeCell ref="A464:C464"/>
    <mergeCell ref="A465:C465"/>
    <mergeCell ref="A466:C466"/>
    <mergeCell ref="A468:C468"/>
    <mergeCell ref="A469:C469"/>
    <mergeCell ref="A534:C534"/>
    <mergeCell ref="A530:C530"/>
    <mergeCell ref="A531:C531"/>
    <mergeCell ref="A532:C532"/>
    <mergeCell ref="A535:C535"/>
    <mergeCell ref="A540:C540"/>
    <mergeCell ref="A543:C543"/>
    <mergeCell ref="A544:C544"/>
    <mergeCell ref="A536:C536"/>
    <mergeCell ref="A537:C537"/>
    <mergeCell ref="A539:C539"/>
    <mergeCell ref="A541:C541"/>
    <mergeCell ref="A542:C542"/>
    <mergeCell ref="A538:C538"/>
    <mergeCell ref="A545:C545"/>
    <mergeCell ref="A551:C551"/>
    <mergeCell ref="A552:C552"/>
    <mergeCell ref="A553:C553"/>
    <mergeCell ref="A548:B548"/>
    <mergeCell ref="A549:C549"/>
    <mergeCell ref="A550:C550"/>
    <mergeCell ref="A546:C546"/>
    <mergeCell ref="A547:C547"/>
    <mergeCell ref="A556:C556"/>
    <mergeCell ref="A554:C554"/>
    <mergeCell ref="A560:C560"/>
    <mergeCell ref="A557:C557"/>
    <mergeCell ref="A558:C558"/>
    <mergeCell ref="A555:C555"/>
    <mergeCell ref="A559:C559"/>
    <mergeCell ref="A571:C571"/>
    <mergeCell ref="A561:C561"/>
    <mergeCell ref="A564:C564"/>
    <mergeCell ref="A565:C565"/>
    <mergeCell ref="A569:C569"/>
    <mergeCell ref="A562:C562"/>
    <mergeCell ref="A563:C563"/>
    <mergeCell ref="A566:C566"/>
    <mergeCell ref="A567:C567"/>
    <mergeCell ref="A568:C568"/>
    <mergeCell ref="A575:C575"/>
    <mergeCell ref="A590:B590"/>
    <mergeCell ref="A577:C577"/>
    <mergeCell ref="A582:C582"/>
    <mergeCell ref="A583:C583"/>
    <mergeCell ref="A584:C584"/>
    <mergeCell ref="A585:C585"/>
    <mergeCell ref="A576:C576"/>
    <mergeCell ref="A589:C589"/>
    <mergeCell ref="A423:C423"/>
    <mergeCell ref="A604:C604"/>
    <mergeCell ref="A599:C599"/>
    <mergeCell ref="A600:C600"/>
    <mergeCell ref="A602:B602"/>
    <mergeCell ref="A603:C603"/>
    <mergeCell ref="A591:C591"/>
    <mergeCell ref="A597:C597"/>
    <mergeCell ref="A594:C594"/>
    <mergeCell ref="A595:B595"/>
    <mergeCell ref="A628:C628"/>
    <mergeCell ref="A513:C513"/>
    <mergeCell ref="A514:C514"/>
    <mergeCell ref="A515:C515"/>
    <mergeCell ref="A516:C516"/>
    <mergeCell ref="A517:C517"/>
    <mergeCell ref="A596:C596"/>
    <mergeCell ref="A593:B593"/>
    <mergeCell ref="A598:B598"/>
    <mergeCell ref="A570:B570"/>
    <mergeCell ref="A611:C611"/>
    <mergeCell ref="A616:C616"/>
    <mergeCell ref="A612:C612"/>
    <mergeCell ref="A622:C622"/>
    <mergeCell ref="A618:C618"/>
    <mergeCell ref="A619:C619"/>
    <mergeCell ref="A621:B621"/>
    <mergeCell ref="A614:C614"/>
    <mergeCell ref="A620:C620"/>
    <mergeCell ref="A613:C613"/>
    <mergeCell ref="A627:C627"/>
    <mergeCell ref="A623:C623"/>
    <mergeCell ref="A624:C624"/>
    <mergeCell ref="A251:B251"/>
    <mergeCell ref="A626:B626"/>
    <mergeCell ref="A605:C605"/>
    <mergeCell ref="A606:C606"/>
    <mergeCell ref="A617:C617"/>
    <mergeCell ref="A615:C615"/>
    <mergeCell ref="A608:C608"/>
    <mergeCell ref="A609:C609"/>
    <mergeCell ref="A607:C607"/>
    <mergeCell ref="A610:C610"/>
    <mergeCell ref="A360:C360"/>
    <mergeCell ref="A454:C454"/>
    <mergeCell ref="A439:C439"/>
    <mergeCell ref="A440:C440"/>
    <mergeCell ref="A447:B447"/>
    <mergeCell ref="A452:C452"/>
    <mergeCell ref="A443:C443"/>
    <mergeCell ref="A219:C219"/>
    <mergeCell ref="A220:C220"/>
    <mergeCell ref="A294:C294"/>
    <mergeCell ref="A287:C287"/>
    <mergeCell ref="A288:C288"/>
    <mergeCell ref="A291:C291"/>
    <mergeCell ref="A290:C290"/>
    <mergeCell ref="A289:C289"/>
    <mergeCell ref="A264:C264"/>
    <mergeCell ref="A221:C221"/>
    <mergeCell ref="A444:C444"/>
    <mergeCell ref="A442:C442"/>
    <mergeCell ref="A445:C445"/>
    <mergeCell ref="A453:C453"/>
    <mergeCell ref="A403:C403"/>
    <mergeCell ref="A400:C400"/>
    <mergeCell ref="A401:C401"/>
    <mergeCell ref="A415:C415"/>
    <mergeCell ref="A410:C410"/>
    <mergeCell ref="A411:C411"/>
    <mergeCell ref="A406:C406"/>
    <mergeCell ref="A413:C413"/>
    <mergeCell ref="A412:C412"/>
    <mergeCell ref="A394:C394"/>
    <mergeCell ref="A395:C395"/>
    <mergeCell ref="A389:C389"/>
    <mergeCell ref="A416:C416"/>
    <mergeCell ref="A409:C409"/>
    <mergeCell ref="A402:C402"/>
    <mergeCell ref="A404:B404"/>
    <mergeCell ref="A405:C405"/>
    <mergeCell ref="A407:C407"/>
    <mergeCell ref="A408:C408"/>
    <mergeCell ref="A386:C386"/>
    <mergeCell ref="A387:C387"/>
    <mergeCell ref="A378:C378"/>
    <mergeCell ref="A343:C343"/>
    <mergeCell ref="A344:C344"/>
    <mergeCell ref="A376:C376"/>
    <mergeCell ref="A354:C354"/>
    <mergeCell ref="A356:C356"/>
    <mergeCell ref="A357:C357"/>
    <mergeCell ref="A351:C351"/>
    <mergeCell ref="A328:C328"/>
    <mergeCell ref="A338:C338"/>
    <mergeCell ref="A330:C330"/>
    <mergeCell ref="A337:C337"/>
    <mergeCell ref="A334:B334"/>
    <mergeCell ref="G5:G6"/>
    <mergeCell ref="H5:H6"/>
    <mergeCell ref="A5:A6"/>
    <mergeCell ref="B5:D5"/>
    <mergeCell ref="E5:E6"/>
    <mergeCell ref="F5:F6"/>
    <mergeCell ref="A97:C97"/>
    <mergeCell ref="A99:C99"/>
    <mergeCell ref="A113:C113"/>
    <mergeCell ref="A120:C120"/>
    <mergeCell ref="A117:C117"/>
    <mergeCell ref="A114:C114"/>
    <mergeCell ref="A110:C110"/>
    <mergeCell ref="A105:C105"/>
    <mergeCell ref="A104:C104"/>
    <mergeCell ref="A102:C102"/>
    <mergeCell ref="A128:C128"/>
    <mergeCell ref="A127:C127"/>
    <mergeCell ref="A124:C124"/>
    <mergeCell ref="A122:C122"/>
    <mergeCell ref="A200:C200"/>
    <mergeCell ref="A329:C329"/>
    <mergeCell ref="A222:C222"/>
    <mergeCell ref="A223:C223"/>
    <mergeCell ref="A249:C249"/>
    <mergeCell ref="A245:C245"/>
    <mergeCell ref="A241:C241"/>
    <mergeCell ref="A244:C244"/>
    <mergeCell ref="A314:B314"/>
    <mergeCell ref="A309:B309"/>
    <mergeCell ref="A320:C320"/>
    <mergeCell ref="A321:C321"/>
    <mergeCell ref="A327:C327"/>
    <mergeCell ref="A319:B319"/>
    <mergeCell ref="A322:C322"/>
    <mergeCell ref="A323:C323"/>
    <mergeCell ref="A324:C324"/>
    <mergeCell ref="A325:C325"/>
    <mergeCell ref="A326:C326"/>
    <mergeCell ref="A573:C573"/>
    <mergeCell ref="A346:C346"/>
    <mergeCell ref="A371:C371"/>
    <mergeCell ref="A393:C393"/>
    <mergeCell ref="A397:C397"/>
    <mergeCell ref="A457:C457"/>
    <mergeCell ref="A458:C458"/>
    <mergeCell ref="A385:C385"/>
    <mergeCell ref="A349:C349"/>
    <mergeCell ref="A388:C388"/>
    <mergeCell ref="A2:C2"/>
    <mergeCell ref="A581:C581"/>
    <mergeCell ref="A586:C586"/>
    <mergeCell ref="A587:C587"/>
    <mergeCell ref="A533:C533"/>
    <mergeCell ref="A574:C574"/>
    <mergeCell ref="A578:C578"/>
    <mergeCell ref="A579:C579"/>
    <mergeCell ref="A580:C580"/>
    <mergeCell ref="A414:C414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2008-03-17T13:28:09Z</cp:lastPrinted>
  <dcterms:created xsi:type="dcterms:W3CDTF">2007-07-31T07:44:21Z</dcterms:created>
  <dcterms:modified xsi:type="dcterms:W3CDTF">2008-03-17T13:31:29Z</dcterms:modified>
  <cp:category/>
  <cp:version/>
  <cp:contentType/>
  <cp:contentStatus/>
</cp:coreProperties>
</file>