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ochody-ogółem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<sst xmlns="http://schemas.openxmlformats.org/spreadsheetml/2006/main" count="347" uniqueCount="215">
  <si>
    <t>Dochody budżetu powiatu mławskiego 2006r.</t>
  </si>
  <si>
    <t>Klasyfikacja budżetowa</t>
  </si>
  <si>
    <t xml:space="preserve">Treść </t>
  </si>
  <si>
    <t>Plan na 2006 rok</t>
  </si>
  <si>
    <t>Plan po zmianach</t>
  </si>
  <si>
    <t>Realizacja</t>
  </si>
  <si>
    <t>% realizacji</t>
  </si>
  <si>
    <t>Dział</t>
  </si>
  <si>
    <t>Rozdział</t>
  </si>
  <si>
    <t xml:space="preserve">Paragraf  </t>
  </si>
  <si>
    <t>010</t>
  </si>
  <si>
    <t>Rolnictwo i łowiectwo</t>
  </si>
  <si>
    <t>01005</t>
  </si>
  <si>
    <t>Prace geodezyjno - urządzeniowe na potrzeby rolnictwa</t>
  </si>
  <si>
    <t>2110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</si>
  <si>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</si>
  <si>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</si>
  <si>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</si>
  <si>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02001</t>
  </si>
  <si>
    <t>Gospodarka leśna</t>
  </si>
  <si>
    <t>2460</t>
  </si>
  <si>
    <t>Środki otrzymane od pozostałych jednostek zaliczanych do sektora finansów publicznych na realizację zadań bieżących jednostek zaliczanych do sektora finansów publicznych</t>
  </si>
  <si>
    <t>02002</t>
  </si>
  <si>
    <t>Nadzór nad gospodarką leśną</t>
  </si>
  <si>
    <t>0570</t>
  </si>
  <si>
    <t xml:space="preserve">Grzywny,mandaty i inne kary pieniężne od ludności </t>
  </si>
  <si>
    <t>0690</t>
  </si>
  <si>
    <t>Wpływy z różnych opłat</t>
  </si>
  <si>
    <t>600</t>
  </si>
  <si>
    <t>Transport i łączność</t>
  </si>
  <si>
    <t>60014</t>
  </si>
  <si>
    <t>Drogi publiczne powiatowe</t>
  </si>
  <si>
    <t>0750</t>
  </si>
  <si>
    <t>Dochody z najmu i dzierżawy składników majatkowych Skarbu Państwa, j.s.t. lub innych jednostek zaliczanych do sektora finansów publicznych oraz innych umów o podobnym charakterze</t>
  </si>
  <si>
    <t>0920</t>
  </si>
  <si>
    <t>Pozostałe odsetki</t>
  </si>
  <si>
    <t>0970</t>
  </si>
  <si>
    <t>Wpływy z różnych dochodów</t>
  </si>
  <si>
    <t>2710</t>
  </si>
  <si>
    <t>Wpływy z tytułu pomocy finansowej udzielanej między j.s.t. na dofinansowanie własnych zadań bieżących</t>
  </si>
  <si>
    <t>6260</t>
  </si>
  <si>
    <t>Dotacje otrzymane z funduszy celowych na finansowanie lub dofinansowanie kosztów realizacji inwestycji i zakupów inwestycyjnych jednostek sektora finansów publicznych</t>
  </si>
  <si>
    <t>6300</t>
  </si>
  <si>
    <t>Wpływy z tytułu pomocy finansowej udzielanej między j.s.t. na dofinansowanie własnych zadań inwestycyjnych i zakupów inwestycyjnych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</si>
  <si>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</si>
  <si>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</si>
  <si>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</si>
  <si>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</si>
  <si>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</si>
  <si>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</si>
  <si>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0870</t>
  </si>
  <si>
    <t>Wpływy ze sprzedaży składników majątkowych</t>
  </si>
  <si>
    <t>Działalność usługowa</t>
  </si>
  <si>
    <t>Prace geodezyjne i kartograficzne /nieinwestycyjne/</t>
  </si>
  <si>
    <t>Opracowania geodezyjne i kartograficzne</t>
  </si>
  <si>
    <t>Nadzór budowlany</t>
  </si>
  <si>
    <t>6410</t>
  </si>
  <si>
    <t>Dotacje celowe otrzymane z budżetu państwa na inwestycje i zakupy inwestycyjne z zakresu administracji rządowej oraz inne zadania zlecone ustawami realizowane przez powiat</t>
  </si>
  <si>
    <t>Administracja publiczna</t>
  </si>
  <si>
    <t>Urzędy wojewódzkie</t>
  </si>
  <si>
    <t>Dotacje celowe otrzymane z budżetu państwa na zadania bieżące realizowane przez powiat na podstawie porozumień z organami administracji rządowej</t>
  </si>
  <si>
    <t>2360</t>
  </si>
  <si>
    <t>Dochody jednostek samorządu terytorialnego związane z realizacją zadań z zakresu administracji rządowej oraz innych zadań zleconych ustawami</t>
  </si>
  <si>
    <t>Starostwa powiatowe</t>
  </si>
  <si>
    <t>0420</t>
  </si>
  <si>
    <t>Wpływy z opłaty komunikacyjnej</t>
  </si>
  <si>
    <t>0590</t>
  </si>
  <si>
    <t>Wpływy z opłat za koncesje i licencje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</si>
  <si>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</si>
  <si>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Komisje poborowe</t>
  </si>
  <si>
    <t>Urzędy naczelnych organów władzy państwowej, kontroli i ochrony prawa oraz sądownictwa</t>
  </si>
  <si>
    <t>Wybory do rad gmin, rad powiatów i sejmików województw, wybory wójtów, burmistrzów i prezydentów miast oraz referenda gminne, powiatowe i wojewódzkie</t>
  </si>
  <si>
    <t>754</t>
  </si>
  <si>
    <t>Bezpieczeństwo publiczne i ochrona przeciwpożarowa</t>
  </si>
  <si>
    <t>75411</t>
  </si>
  <si>
    <t>Komendy powiatowe Państwowej Straży Pożarnej</t>
  </si>
  <si>
    <t>0960</t>
  </si>
  <si>
    <t>Otrzymane spadki, zapisy i darowizny w postaci pieniężnej</t>
  </si>
  <si>
    <t>2440</t>
  </si>
  <si>
    <t>Dotacje otrzymane z funduszy celowych na realizację zadań bieżących jednostek sektora finansów publicznych</t>
  </si>
  <si>
    <t>6630</t>
  </si>
  <si>
    <t>Dotacje celowe otrzymane z samorządu województwa na inwestycje i zakupy inwestycyjne realizowane na podstawie porozumień (umów) między jednostkami samorządu terytorialnego</t>
  </si>
  <si>
    <t>75414</t>
  </si>
  <si>
    <t>Obrona cywilna</t>
  </si>
  <si>
    <t>756</t>
  </si>
  <si>
    <t xml:space="preserve">Dochody  od osób prawnych, od osób fizycznych i od innych jednostek nieposiadających osobowości prawnej oraz wydatki związane z ich poborem </t>
  </si>
  <si>
    <t>75618</t>
  </si>
  <si>
    <t>Wpływy z innych opłat stanowiących dochody jednostek samorządu terytorialnego na podstawie ustaw</t>
  </si>
  <si>
    <t>0490</t>
  </si>
  <si>
    <t>Wpływy z innych lokalnych opłat pobieranych przez jednostki samorządu terytorialnego na podstawie odrębnych ustaw</t>
  </si>
  <si>
    <t>2400</t>
  </si>
  <si>
    <t>Wpływy do budżetu nadwyżki dochodów własnych lub środków obrotowych</t>
  </si>
  <si>
    <t>75622</t>
  </si>
  <si>
    <t>Udziały 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</si>
  <si>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</si>
  <si>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</si>
  <si>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</si>
  <si>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</si>
  <si>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</si>
  <si>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</si>
  <si>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</si>
  <si>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 xml:space="preserve">Część oświatowa subwencji ogólnej dla jednostek samorządu terytorialnego </t>
  </si>
  <si>
    <t>2920</t>
  </si>
  <si>
    <t>Subwencje ogólne z budżetu państwa</t>
  </si>
  <si>
    <t>75802</t>
  </si>
  <si>
    <t>Uzupełnienie subwencji ogólnej dla j.s.t.</t>
  </si>
  <si>
    <t>2760</t>
  </si>
  <si>
    <t>Środki na uzupełnienie dochodów powiatu</t>
  </si>
  <si>
    <t>75803</t>
  </si>
  <si>
    <t>Część wyrównawcza subwencji ogólnej dla powiatów</t>
  </si>
  <si>
    <t>75832</t>
  </si>
  <si>
    <t>Część równoważąca subwencji ogólnej dla powiatów</t>
  </si>
  <si>
    <t>801</t>
  </si>
  <si>
    <t>Oświata i wychowanie</t>
  </si>
  <si>
    <t>80102</t>
  </si>
  <si>
    <t>Szkoły podstawowe specjalne</t>
  </si>
  <si>
    <t>0830</t>
  </si>
  <si>
    <t>Wpływy z usług</t>
  </si>
  <si>
    <t>80111</t>
  </si>
  <si>
    <t>Gimnzaja specjalne</t>
  </si>
  <si>
    <t>Dochody z najmu i dzierżawy składników majatkowych Skarbu Państwa j.s.t. lub innych jednostek zaliczanych do sektora finansów publicznych oraz innych umów o podobnym charakterze</t>
  </si>
  <si>
    <t>80120</t>
  </si>
  <si>
    <t>Licea ogólnokształcące</t>
  </si>
  <si>
    <t>0927</t>
  </si>
  <si>
    <t>2707</t>
  </si>
  <si>
    <t>Środki na dofinansowanie własnych zadań bieżących gmin,powiatów, samorządów województw pozyskane z innych źródeł</t>
  </si>
  <si>
    <t>80130</t>
  </si>
  <si>
    <t>Szkoły zawodowe</t>
  </si>
  <si>
    <t>2320</t>
  </si>
  <si>
    <t>Dotacje celowe otrzymane z powiatu na zadania bieżące realizowane na postawie porozumień (umów) między jednostkami samorządu terytorialnego</t>
  </si>
  <si>
    <t>80142</t>
  </si>
  <si>
    <t>Ośrodki szkolenia, dokształcania i doskonalenia kadr</t>
  </si>
  <si>
    <t>803</t>
  </si>
  <si>
    <t>Szkolnictwo wyższe</t>
  </si>
  <si>
    <t>80309</t>
  </si>
  <si>
    <t xml:space="preserve">Pomoc materialna dla studentów </t>
  </si>
  <si>
    <t>2888</t>
  </si>
  <si>
    <t>Dotacja celowa otrzymana przez jednostkę samorządu terytorialnego od innej jednostki samorządu terytorialnego będącej instytucją wdrażającą na zadania bieżące realizowane na podstawie porozumień (umów)</t>
  </si>
  <si>
    <t xml:space="preserve">2889 </t>
  </si>
  <si>
    <t>851</t>
  </si>
  <si>
    <t>Ochrona zdrowia</t>
  </si>
  <si>
    <t>85111</t>
  </si>
  <si>
    <t>Szpitale ogólne</t>
  </si>
  <si>
    <t>Wpływy z tytułu pomocy finansowej udzielanej między j.s.t. na dofonansowanie własnych zadań inwestycyjnych i zakupów inwestycyjnych</t>
  </si>
  <si>
    <t>85141</t>
  </si>
  <si>
    <t>Ratownictwo medyczne</t>
  </si>
  <si>
    <t>85156</t>
  </si>
  <si>
    <t>Składki na ubezpieczenie zdrowotne oraz świadczenia dla osób nie objętych obowiązkiem ubezpieczenia zdrowotnego</t>
  </si>
  <si>
    <t xml:space="preserve">Dotacje celowe otrzymane z budżetu państwa na zadania bieżące z zakresu administracji rządowej oraz inne zadania zlecone ustawami realizowane przez powiat </t>
  </si>
  <si>
    <t>852</t>
  </si>
  <si>
    <t>Pomoc społeczna</t>
  </si>
  <si>
    <t>85201</t>
  </si>
  <si>
    <t xml:space="preserve">Placówki opiekuńczo - wychowawcze  </t>
  </si>
  <si>
    <t>0680</t>
  </si>
  <si>
    <t>Wpływy od rodziców z tytułu odpłatności za utrzymanie dzieci (wychowanków) w placówkach opiekuńczo - wychowawczych</t>
  </si>
  <si>
    <t>2130</t>
  </si>
  <si>
    <t>Dotacje celowe otrzymane z budżetu państwa na realizację bieżacych zadań własnych powiatu</t>
  </si>
  <si>
    <t>85203</t>
  </si>
  <si>
    <t>Ośrodki wsparcia</t>
  </si>
  <si>
    <t>85204</t>
  </si>
  <si>
    <t>Rodziny zastępcze</t>
  </si>
  <si>
    <t>Wpływy od rodziców z tytułu odpłatności za utrzymanie dzieci/ wychowanków/ w placówkach opiekuńczo-wychowawczych</t>
  </si>
  <si>
    <t>0910</t>
  </si>
  <si>
    <t>Odsetki od nieterminowych wpłat z tytułu podatków i opłat</t>
  </si>
  <si>
    <t>2310</t>
  </si>
  <si>
    <t>Dotacje celowe otrzymane z gminy na zadania bieżące realizowane na postawie porozumień (umów) między jednostkami samorządu terytorialnego</t>
  </si>
  <si>
    <t>85218</t>
  </si>
  <si>
    <t>Powiatowe centra pomocy rodzinie</t>
  </si>
  <si>
    <t>85220</t>
  </si>
  <si>
    <t>Jednostki specjalistycznego poradnictwa, mieszkania chronione i ośrodki interwencji kryzysowej</t>
  </si>
  <si>
    <t>853</t>
  </si>
  <si>
    <t>Pozostałe zadania w zakresie polityki społecznej</t>
  </si>
  <si>
    <t>85321</t>
  </si>
  <si>
    <t>Zespoły do spraw orzekania o niepełnosprawności</t>
  </si>
  <si>
    <t>85324</t>
  </si>
  <si>
    <t>Państwowy Fundusz Rehabilitacji Osób Niepełnosprawnych</t>
  </si>
  <si>
    <t>85333</t>
  </si>
  <si>
    <t>Powiatowe Urzędy Pracy</t>
  </si>
  <si>
    <t>0928</t>
  </si>
  <si>
    <t>0978</t>
  </si>
  <si>
    <t>2690</t>
  </si>
  <si>
    <t>Środki z Funduszu Pracy otrzymane przez powiat z przeznaczeniem na finansowanie kosztów wynagrodzenia i składek na ubezpieczenia społeczne pracowników powiatowego urzedu pracy</t>
  </si>
  <si>
    <t>2700</t>
  </si>
  <si>
    <t>Środki na dofinansowanie własnych zadań bieżących gmin, samorządów województw, pozyskane z innych źródeł</t>
  </si>
  <si>
    <t>2128</t>
  </si>
  <si>
    <t xml:space="preserve">Dotacje celowe otrzymane z budżetu państwa na zadania bieżące realizowane przez powiat na podstawie porozumień z organami administracji rządowej </t>
  </si>
  <si>
    <t>854</t>
  </si>
  <si>
    <t>Edukacyjna opieka wychowawcza</t>
  </si>
  <si>
    <t>85403</t>
  </si>
  <si>
    <t>Specjalne Ośrodki szkolno-wychowawcze</t>
  </si>
  <si>
    <t>Wpływy od rodziców z tytułu odpłatności za utrzymanie dzieci (wychowanków) w placówkach opiekuńczo-wychowawczych</t>
  </si>
  <si>
    <t>85406</t>
  </si>
  <si>
    <t>Poradnie psychologiczno-pedagogiczne, w tym poradnie specjalistyczne</t>
  </si>
  <si>
    <t>85410</t>
  </si>
  <si>
    <t xml:space="preserve">Internaty i bursy szkolne </t>
  </si>
  <si>
    <t>85415</t>
  </si>
  <si>
    <t xml:space="preserve">Pomoc materialna dla uczniów </t>
  </si>
  <si>
    <t>926</t>
  </si>
  <si>
    <t>Kultura fizyczna i sport</t>
  </si>
  <si>
    <t>92601</t>
  </si>
  <si>
    <t xml:space="preserve">Obiekty sportowe </t>
  </si>
  <si>
    <t>Dotacje celowe otrzymane z gminy na zadania bieżące realizowane na podstawie porozumień (umów) między jednostkami samorządu terytorialnego</t>
  </si>
  <si>
    <t>OGÓŁEM:</t>
  </si>
  <si>
    <t>Przychód</t>
  </si>
  <si>
    <t>Zarząd Powiatu Mławskiego</t>
  </si>
  <si>
    <t>1. Włodzimierz Wojnarowski............................</t>
  </si>
  <si>
    <t>2. Barbara Gutowska.......................................</t>
  </si>
  <si>
    <t>3. Kazimierz Boćkowski...................................</t>
  </si>
  <si>
    <t>4. Józef Kanowski...........................................</t>
  </si>
  <si>
    <t>5. Ireneusz Andrzej Józefski.............................</t>
  </si>
  <si>
    <t>85316</t>
  </si>
  <si>
    <t>Zasiłki rodzinne, pielęgnacyjne i wychowawcze</t>
  </si>
  <si>
    <t xml:space="preserve">Dotacje celowe otrzymane z budżetu państwa na zadania bieżace z zakresu administracji rządowej </t>
  </si>
  <si>
    <t>Komenda Powiatowa Państwowej Straży Pożarnej w Mławie</t>
  </si>
  <si>
    <t>85318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</si>
</sst>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1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9"/>
      <color indexed="8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i/>
      <sz val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i/>
      <u val="single"/>
      <sz val="11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wrapText="1"/>
    </xf>
    <xf numFmtId="3" fontId="8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3" fontId="11" fillId="0" borderId="1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5" fillId="0" borderId="1" xfId="0" applyFont="1" applyBorder="1" applyAlignment="1">
      <alignment horizontal="center"/>
    </xf>
    <xf numFmtId="49" fontId="13" fillId="0" borderId="1" xfId="0" applyFont="1" applyBorder="1" applyAlignment="1">
      <alignment horizontal="center"/>
    </xf>
    <xf numFmtId="0" fontId="13" fillId="0" borderId="1" xfId="0" applyBorder="1" applyAlignment="1">
      <alignment wrapText="1"/>
    </xf>
    <xf numFmtId="0" fontId="14" fillId="0" borderId="1" xfId="0" applyBorder="1" applyAlignment="1">
      <alignment wrapText="1"/>
    </xf>
    <xf numFmtId="49" fontId="5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wrapText="1"/>
    </xf>
    <xf numFmtId="49" fontId="13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3" fontId="11" fillId="0" borderId="1" xfId="0" applyNumberFormat="1" applyFont="1" applyBorder="1" applyAlignment="1">
      <alignment horizontal="center" wrapText="1"/>
    </xf>
    <xf numFmtId="4" fontId="11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wrapText="1"/>
    </xf>
    <xf numFmtId="49" fontId="10" fillId="0" borderId="1" xfId="0" applyNumberFormat="1" applyFont="1" applyBorder="1" applyAlignment="1">
      <alignment/>
    </xf>
    <xf numFmtId="49" fontId="13" fillId="0" borderId="1" xfId="0" applyFont="1" applyBorder="1" applyAlignment="1">
      <alignment horizontal="center" wrapText="1"/>
    </xf>
    <xf numFmtId="49" fontId="13" fillId="0" borderId="2" xfId="0" applyNumberFormat="1" applyFont="1" applyFill="1" applyBorder="1" applyAlignment="1">
      <alignment horizontal="center"/>
    </xf>
    <xf numFmtId="0" fontId="14" fillId="0" borderId="2" xfId="0" applyNumberFormat="1" applyFont="1" applyFill="1" applyBorder="1" applyAlignment="1">
      <alignment wrapText="1"/>
    </xf>
    <xf numFmtId="49" fontId="5" fillId="0" borderId="1" xfId="0" applyFont="1" applyBorder="1" applyAlignment="1">
      <alignment horizontal="left"/>
    </xf>
    <xf numFmtId="3" fontId="11" fillId="0" borderId="1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49" fontId="5" fillId="0" borderId="1" xfId="0" applyBorder="1" applyAlignment="1">
      <alignment horizontal="left"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right" wrapText="1"/>
    </xf>
    <xf numFmtId="49" fontId="9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/>
    </xf>
    <xf numFmtId="0" fontId="0" fillId="0" borderId="3" xfId="0" applyFont="1" applyFill="1" applyBorder="1" applyAlignment="1">
      <alignment wrapText="1"/>
    </xf>
    <xf numFmtId="3" fontId="9" fillId="0" borderId="4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9" fontId="11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49" fontId="15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3" fontId="8" fillId="0" borderId="0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 wrapText="1"/>
    </xf>
    <xf numFmtId="3" fontId="11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9" fontId="0" fillId="0" borderId="0" xfId="0" applyNumberForma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3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center" wrapText="1"/>
    </xf>
    <xf numFmtId="49" fontId="16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3" fontId="9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wrapText="1"/>
    </xf>
    <xf numFmtId="3" fontId="18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 wrapText="1"/>
    </xf>
    <xf numFmtId="49" fontId="0" fillId="0" borderId="0" xfId="0" applyNumberFormat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Pulpit\Pulpit\BUDZET%202006\DOCHODY%20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ednostki rządowe"/>
      <sheetName val="Dochody-adm. rządowa"/>
      <sheetName val="Dochody Budż. Państwa"/>
      <sheetName val="jednostki"/>
      <sheetName val="Dochody-ogółem"/>
      <sheetName val="analityka szkoły"/>
    </sheetNames>
    <sheetDataSet>
      <sheetData sheetId="5">
        <row r="11">
          <cell r="E11">
            <v>32711</v>
          </cell>
        </row>
        <row r="14">
          <cell r="E14">
            <v>6082</v>
          </cell>
        </row>
        <row r="15">
          <cell r="E15">
            <v>24020</v>
          </cell>
        </row>
        <row r="18">
          <cell r="E18">
            <v>138280</v>
          </cell>
        </row>
        <row r="19">
          <cell r="E19">
            <v>1900</v>
          </cell>
        </row>
        <row r="22">
          <cell r="E22">
            <v>450</v>
          </cell>
        </row>
        <row r="23">
          <cell r="E23">
            <v>62000</v>
          </cell>
        </row>
        <row r="24">
          <cell r="E24">
            <v>84550</v>
          </cell>
        </row>
        <row r="26">
          <cell r="E26">
            <v>12800</v>
          </cell>
        </row>
        <row r="28">
          <cell r="E28">
            <v>9740</v>
          </cell>
        </row>
        <row r="30">
          <cell r="E30">
            <v>50</v>
          </cell>
        </row>
        <row r="31">
          <cell r="E31">
            <v>35000</v>
          </cell>
        </row>
        <row r="32">
          <cell r="E32">
            <v>500</v>
          </cell>
        </row>
        <row r="33">
          <cell r="E33">
            <v>5000</v>
          </cell>
        </row>
        <row r="36">
          <cell r="E36">
            <v>8520</v>
          </cell>
        </row>
        <row r="37">
          <cell r="E37">
            <v>57374</v>
          </cell>
        </row>
        <row r="41">
          <cell r="E41">
            <v>35640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5"/>
  <sheetViews>
    <sheetView tabSelected="1" zoomScale="90" zoomScaleNormal="90" workbookViewId="0" topLeftCell="C172">
      <selection activeCell="F181" sqref="F181"/>
    </sheetView>
  </sheetViews>
  <sheetFormatPr defaultColWidth="9.00390625" defaultRowHeight="12.75"/>
  <cols>
    <col min="1" max="1" width="6.625" style="0" customWidth="1"/>
    <col min="2" max="2" width="10.875" style="0" customWidth="1"/>
    <col min="3" max="3" width="11.25390625" style="0" customWidth="1"/>
    <col min="4" max="4" width="40.375" style="0" customWidth="1"/>
    <col min="5" max="5" width="18.875" style="0" customWidth="1"/>
    <col min="6" max="6" width="17.75390625" style="0" customWidth="1"/>
    <col min="7" max="7" width="17.25390625" style="0" customWidth="1"/>
    <col min="8" max="8" width="17.375" style="0" customWidth="1"/>
  </cols>
  <sheetData>
    <row r="1" spans="1:7" ht="21.75" customHeight="1">
      <c r="A1" s="1" t="s">
        <v>0</v>
      </c>
      <c r="E1" s="2"/>
      <c r="F1" s="2"/>
      <c r="G1" s="2"/>
    </row>
    <row r="2" spans="1:7" ht="19.5" customHeight="1">
      <c r="A2" s="3"/>
      <c r="E2" s="2"/>
      <c r="F2" s="2"/>
      <c r="G2" s="2"/>
    </row>
    <row r="3" spans="1:8" ht="22.5" customHeight="1">
      <c r="A3" s="4" t="s">
        <v>1</v>
      </c>
      <c r="B3" s="4"/>
      <c r="C3" s="4"/>
      <c r="D3" s="5" t="s">
        <v>2</v>
      </c>
      <c r="E3" s="5" t="s">
        <v>3</v>
      </c>
      <c r="F3" s="6" t="s">
        <v>4</v>
      </c>
      <c r="G3" s="6" t="s">
        <v>5</v>
      </c>
      <c r="H3" s="6" t="s">
        <v>6</v>
      </c>
    </row>
    <row r="4" spans="1:8" ht="30" customHeight="1">
      <c r="A4" s="7" t="s">
        <v>7</v>
      </c>
      <c r="B4" s="7" t="s">
        <v>8</v>
      </c>
      <c r="C4" s="7" t="s">
        <v>9</v>
      </c>
      <c r="D4" s="5"/>
      <c r="E4" s="5"/>
      <c r="F4" s="8"/>
      <c r="G4" s="8"/>
      <c r="H4" s="8"/>
    </row>
    <row r="5" spans="1:8" ht="15.7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10">
        <v>6</v>
      </c>
      <c r="G5" s="10">
        <v>7</v>
      </c>
      <c r="H5" s="10">
        <v>8</v>
      </c>
    </row>
    <row r="6" spans="1:8" ht="21" customHeight="1">
      <c r="A6" s="11" t="s">
        <v>10</v>
      </c>
      <c r="B6" s="12"/>
      <c r="C6" s="12"/>
      <c r="D6" s="13" t="s">
        <v>11</v>
      </c>
      <c r="E6" s="14">
        <f aca="true" t="shared" si="0" ref="E6:G7">E7</f>
        <v>35000</v>
      </c>
      <c r="F6" s="15">
        <f t="shared" si="0"/>
        <v>35000</v>
      </c>
      <c r="G6" s="15">
        <f t="shared" si="0"/>
        <v>31800</v>
      </c>
      <c r="H6" s="15">
        <f aca="true" t="shared" si="1" ref="H6:H37">G6/F6*100</f>
        <v>90.85714285714286</v>
      </c>
    </row>
    <row r="7" spans="1:8" ht="30" customHeight="1">
      <c r="A7" s="16"/>
      <c r="B7" s="17" t="s">
        <v>12</v>
      </c>
      <c r="C7" s="18"/>
      <c r="D7" s="19" t="s">
        <v>13</v>
      </c>
      <c r="E7" s="20">
        <f t="shared" si="0"/>
        <v>35000</v>
      </c>
      <c r="F7" s="21">
        <f t="shared" si="0"/>
        <v>35000</v>
      </c>
      <c r="G7" s="21">
        <f t="shared" si="0"/>
        <v>31800</v>
      </c>
      <c r="H7" s="21">
        <f t="shared" si="1"/>
        <v>90.85714285714286</v>
      </c>
    </row>
    <row r="8" spans="1:8" ht="56.25" customHeight="1">
      <c r="A8" s="16"/>
      <c r="B8" s="17"/>
      <c r="C8" s="18" t="s">
        <v>14</v>
      </c>
      <c r="D8" s="22" t="s">
        <v>15</v>
      </c>
      <c r="E8" s="23">
        <v>35000</v>
      </c>
      <c r="F8" s="24">
        <v>35000</v>
      </c>
      <c r="G8" s="24">
        <v>31800</v>
      </c>
      <c r="H8" s="24">
        <f t="shared" si="1"/>
        <v>90.85714285714286</v>
      </c>
    </row>
    <row r="9" spans="1:8" ht="20.25" customHeight="1">
      <c r="A9" s="11" t="s">
        <v>16</v>
      </c>
      <c r="B9" s="12"/>
      <c r="C9" s="25"/>
      <c r="D9" s="13" t="s">
        <v>17</v>
      </c>
      <c r="E9" s="14">
        <f>E10+E12</f>
        <v>256154</v>
      </c>
      <c r="F9" s="15">
        <f>F10+F12</f>
        <v>265477.51</v>
      </c>
      <c r="G9" s="15">
        <f>G10+G12</f>
        <v>265532.5</v>
      </c>
      <c r="H9" s="15">
        <f t="shared" si="1"/>
        <v>100.02071361901805</v>
      </c>
    </row>
    <row r="10" spans="1:8" ht="20.25" customHeight="1">
      <c r="A10" s="26"/>
      <c r="B10" s="17" t="s">
        <v>18</v>
      </c>
      <c r="C10" s="18"/>
      <c r="D10" s="19" t="s">
        <v>19</v>
      </c>
      <c r="E10" s="20">
        <f>E11</f>
        <v>256154</v>
      </c>
      <c r="F10" s="21">
        <f>F11</f>
        <v>263324.38</v>
      </c>
      <c r="G10" s="21">
        <f>G11</f>
        <v>263324.37</v>
      </c>
      <c r="H10" s="21">
        <f t="shared" si="1"/>
        <v>99.99999620240251</v>
      </c>
    </row>
    <row r="11" spans="1:8" ht="69" customHeight="1">
      <c r="A11" s="26"/>
      <c r="B11" s="27"/>
      <c r="C11" s="18" t="s">
        <v>20</v>
      </c>
      <c r="D11" s="22" t="s">
        <v>21</v>
      </c>
      <c r="E11" s="23">
        <v>256154</v>
      </c>
      <c r="F11" s="24">
        <v>263324.38</v>
      </c>
      <c r="G11" s="24">
        <v>263324.37</v>
      </c>
      <c r="H11" s="24">
        <f t="shared" si="1"/>
        <v>99.99999620240251</v>
      </c>
    </row>
    <row r="12" spans="1:8" ht="21.75" customHeight="1">
      <c r="A12" s="26"/>
      <c r="B12" s="28" t="s">
        <v>22</v>
      </c>
      <c r="C12" s="29"/>
      <c r="D12" s="30" t="s">
        <v>23</v>
      </c>
      <c r="E12" s="20"/>
      <c r="F12" s="21">
        <f>SUM(F13:F14)</f>
        <v>2153.13</v>
      </c>
      <c r="G12" s="21">
        <f>SUM(G13:G14)</f>
        <v>2208.13</v>
      </c>
      <c r="H12" s="21">
        <f t="shared" si="1"/>
        <v>102.55442077347861</v>
      </c>
    </row>
    <row r="13" spans="1:8" ht="30.75" customHeight="1">
      <c r="A13" s="26"/>
      <c r="B13" s="28"/>
      <c r="C13" s="29" t="s">
        <v>24</v>
      </c>
      <c r="D13" s="31" t="s">
        <v>25</v>
      </c>
      <c r="E13" s="23"/>
      <c r="F13" s="24">
        <v>2083.13</v>
      </c>
      <c r="G13" s="24">
        <v>2133.13</v>
      </c>
      <c r="H13" s="24">
        <f t="shared" si="1"/>
        <v>102.40023426286406</v>
      </c>
    </row>
    <row r="14" spans="1:8" ht="21.75" customHeight="1">
      <c r="A14" s="26"/>
      <c r="B14" s="32"/>
      <c r="C14" s="18" t="s">
        <v>26</v>
      </c>
      <c r="D14" s="22" t="s">
        <v>27</v>
      </c>
      <c r="E14" s="23"/>
      <c r="F14" s="24">
        <v>70</v>
      </c>
      <c r="G14" s="24">
        <v>75</v>
      </c>
      <c r="H14" s="24">
        <f t="shared" si="1"/>
        <v>107.14285714285714</v>
      </c>
    </row>
    <row r="15" spans="1:8" ht="22.5" customHeight="1">
      <c r="A15" s="11" t="s">
        <v>28</v>
      </c>
      <c r="B15" s="12"/>
      <c r="C15" s="25"/>
      <c r="D15" s="13" t="s">
        <v>29</v>
      </c>
      <c r="E15" s="14">
        <f>E16</f>
        <v>514100</v>
      </c>
      <c r="F15" s="15">
        <f>F16</f>
        <v>1501004.29</v>
      </c>
      <c r="G15" s="15">
        <f>G16</f>
        <v>1502568.99</v>
      </c>
      <c r="H15" s="15">
        <f t="shared" si="1"/>
        <v>100.1042435395038</v>
      </c>
    </row>
    <row r="16" spans="1:8" ht="23.25" customHeight="1">
      <c r="A16" s="26"/>
      <c r="B16" s="17" t="s">
        <v>30</v>
      </c>
      <c r="C16" s="18"/>
      <c r="D16" s="19" t="s">
        <v>31</v>
      </c>
      <c r="E16" s="20">
        <f>SUM(E17:E22)</f>
        <v>514100</v>
      </c>
      <c r="F16" s="21">
        <f>SUM(F17:F22)</f>
        <v>1501004.29</v>
      </c>
      <c r="G16" s="21">
        <f>SUM(G17:G22)</f>
        <v>1502568.99</v>
      </c>
      <c r="H16" s="21">
        <f t="shared" si="1"/>
        <v>100.1042435395038</v>
      </c>
    </row>
    <row r="17" spans="1:8" ht="69" customHeight="1">
      <c r="A17" s="26"/>
      <c r="B17" s="27"/>
      <c r="C17" s="33" t="s">
        <v>32</v>
      </c>
      <c r="D17" s="22" t="s">
        <v>33</v>
      </c>
      <c r="E17" s="23">
        <v>14100</v>
      </c>
      <c r="F17" s="24">
        <v>14100</v>
      </c>
      <c r="G17" s="24">
        <v>14903.26</v>
      </c>
      <c r="H17" s="24">
        <f t="shared" si="1"/>
        <v>105.69687943262412</v>
      </c>
    </row>
    <row r="18" spans="1:8" ht="21.75" customHeight="1">
      <c r="A18" s="26"/>
      <c r="B18" s="27"/>
      <c r="C18" s="34" t="s">
        <v>34</v>
      </c>
      <c r="D18" s="35" t="s">
        <v>35</v>
      </c>
      <c r="E18" s="23"/>
      <c r="F18" s="24">
        <v>1804.29</v>
      </c>
      <c r="G18" s="24">
        <v>2565.73</v>
      </c>
      <c r="H18" s="24">
        <f t="shared" si="1"/>
        <v>142.20164164297313</v>
      </c>
    </row>
    <row r="19" spans="1:8" ht="22.5" customHeight="1">
      <c r="A19" s="26"/>
      <c r="B19" s="27"/>
      <c r="C19" s="36" t="s">
        <v>36</v>
      </c>
      <c r="D19" s="35" t="s">
        <v>37</v>
      </c>
      <c r="E19" s="23"/>
      <c r="F19" s="24">
        <v>25100</v>
      </c>
      <c r="G19" s="24">
        <v>25100</v>
      </c>
      <c r="H19" s="24">
        <f t="shared" si="1"/>
        <v>100</v>
      </c>
    </row>
    <row r="20" spans="1:8" ht="42" customHeight="1">
      <c r="A20" s="26"/>
      <c r="B20" s="27"/>
      <c r="C20" s="36" t="s">
        <v>38</v>
      </c>
      <c r="D20" s="35" t="s">
        <v>39</v>
      </c>
      <c r="E20" s="23"/>
      <c r="F20" s="24">
        <v>30000</v>
      </c>
      <c r="G20" s="24">
        <v>30000</v>
      </c>
      <c r="H20" s="24">
        <f t="shared" si="1"/>
        <v>100</v>
      </c>
    </row>
    <row r="21" spans="1:8" ht="68.25" customHeight="1">
      <c r="A21" s="26"/>
      <c r="B21" s="27"/>
      <c r="C21" s="36" t="s">
        <v>40</v>
      </c>
      <c r="D21" s="35" t="s">
        <v>41</v>
      </c>
      <c r="E21" s="23"/>
      <c r="F21" s="24">
        <v>50000</v>
      </c>
      <c r="G21" s="24">
        <v>50000</v>
      </c>
      <c r="H21" s="24">
        <f t="shared" si="1"/>
        <v>100</v>
      </c>
    </row>
    <row r="22" spans="1:8" ht="57.75" customHeight="1">
      <c r="A22" s="26"/>
      <c r="B22" s="27"/>
      <c r="C22" s="33" t="s">
        <v>42</v>
      </c>
      <c r="D22" s="22" t="s">
        <v>43</v>
      </c>
      <c r="E22" s="23">
        <v>500000</v>
      </c>
      <c r="F22" s="24">
        <v>1380000</v>
      </c>
      <c r="G22" s="24">
        <v>1380000</v>
      </c>
      <c r="H22" s="24">
        <f t="shared" si="1"/>
        <v>100</v>
      </c>
    </row>
    <row r="23" spans="1:8" ht="22.5" customHeight="1">
      <c r="A23" s="11" t="s">
        <v>44</v>
      </c>
      <c r="B23" s="12"/>
      <c r="C23" s="37"/>
      <c r="D23" s="13" t="s">
        <v>45</v>
      </c>
      <c r="E23" s="38">
        <f>E24</f>
        <v>28489</v>
      </c>
      <c r="F23" s="39">
        <f>F24</f>
        <v>1773389</v>
      </c>
      <c r="G23" s="39">
        <f>G24</f>
        <v>1773268.7</v>
      </c>
      <c r="H23" s="15">
        <f t="shared" si="1"/>
        <v>99.99321637835804</v>
      </c>
    </row>
    <row r="24" spans="1:8" ht="24.75" customHeight="1">
      <c r="A24" s="26"/>
      <c r="B24" s="17" t="s">
        <v>46</v>
      </c>
      <c r="C24" s="33"/>
      <c r="D24" s="19" t="s">
        <v>47</v>
      </c>
      <c r="E24" s="40">
        <f>SUM(E25:E28)</f>
        <v>28489</v>
      </c>
      <c r="F24" s="41">
        <f>SUM(F25:F28)</f>
        <v>1773389</v>
      </c>
      <c r="G24" s="41">
        <f>SUM(G25:G28)</f>
        <v>1773268.7</v>
      </c>
      <c r="H24" s="21">
        <f t="shared" si="1"/>
        <v>99.99321637835804</v>
      </c>
    </row>
    <row r="25" spans="1:8" ht="36" customHeight="1">
      <c r="A25" s="26"/>
      <c r="B25" s="17"/>
      <c r="C25" s="33" t="s">
        <v>48</v>
      </c>
      <c r="D25" s="22" t="s">
        <v>49</v>
      </c>
      <c r="E25" s="42">
        <v>689</v>
      </c>
      <c r="F25" s="43">
        <v>689</v>
      </c>
      <c r="G25" s="43">
        <v>557.34</v>
      </c>
      <c r="H25" s="24">
        <f t="shared" si="1"/>
        <v>80.8911465892598</v>
      </c>
    </row>
    <row r="26" spans="1:8" ht="73.5" customHeight="1">
      <c r="A26" s="26"/>
      <c r="B26" s="27"/>
      <c r="C26" s="33" t="s">
        <v>32</v>
      </c>
      <c r="D26" s="22" t="s">
        <v>33</v>
      </c>
      <c r="E26" s="42">
        <v>7800</v>
      </c>
      <c r="F26" s="43">
        <v>7800</v>
      </c>
      <c r="G26" s="43">
        <v>8420.41</v>
      </c>
      <c r="H26" s="24">
        <f t="shared" si="1"/>
        <v>107.95397435897436</v>
      </c>
    </row>
    <row r="27" spans="1:8" ht="33.75" customHeight="1">
      <c r="A27" s="26"/>
      <c r="B27" s="27"/>
      <c r="C27" s="29" t="s">
        <v>50</v>
      </c>
      <c r="D27" s="44" t="s">
        <v>51</v>
      </c>
      <c r="E27" s="42"/>
      <c r="F27" s="43">
        <v>1745900</v>
      </c>
      <c r="G27" s="43">
        <v>1745900</v>
      </c>
      <c r="H27" s="24">
        <f t="shared" si="1"/>
        <v>100</v>
      </c>
    </row>
    <row r="28" spans="1:8" ht="59.25" customHeight="1">
      <c r="A28" s="26"/>
      <c r="B28" s="27"/>
      <c r="C28" s="33" t="s">
        <v>14</v>
      </c>
      <c r="D28" s="22" t="s">
        <v>15</v>
      </c>
      <c r="E28" s="42">
        <v>20000</v>
      </c>
      <c r="F28" s="43">
        <v>19000</v>
      </c>
      <c r="G28" s="43">
        <v>18390.95</v>
      </c>
      <c r="H28" s="24">
        <f t="shared" si="1"/>
        <v>96.79447368421053</v>
      </c>
    </row>
    <row r="29" spans="1:8" ht="24.75" customHeight="1">
      <c r="A29" s="45">
        <v>710</v>
      </c>
      <c r="B29" s="46"/>
      <c r="C29" s="47"/>
      <c r="D29" s="13" t="s">
        <v>52</v>
      </c>
      <c r="E29" s="14">
        <f>E30+E32+E34</f>
        <v>254000</v>
      </c>
      <c r="F29" s="15">
        <f>F30+F32+F34</f>
        <v>323300</v>
      </c>
      <c r="G29" s="15">
        <f>G30+G32+G34</f>
        <v>323300</v>
      </c>
      <c r="H29" s="15">
        <f t="shared" si="1"/>
        <v>100</v>
      </c>
    </row>
    <row r="30" spans="1:8" ht="39" customHeight="1">
      <c r="A30" s="48"/>
      <c r="B30" s="49">
        <v>71013</v>
      </c>
      <c r="C30" s="50"/>
      <c r="D30" s="19" t="s">
        <v>53</v>
      </c>
      <c r="E30" s="20">
        <f>E31</f>
        <v>30000</v>
      </c>
      <c r="F30" s="21">
        <f>F31</f>
        <v>50000</v>
      </c>
      <c r="G30" s="21">
        <f>G31</f>
        <v>50000</v>
      </c>
      <c r="H30" s="21">
        <f t="shared" si="1"/>
        <v>100</v>
      </c>
    </row>
    <row r="31" spans="1:8" ht="62.25" customHeight="1">
      <c r="A31" s="48"/>
      <c r="B31" s="51"/>
      <c r="C31" s="50">
        <v>2110</v>
      </c>
      <c r="D31" s="22" t="s">
        <v>15</v>
      </c>
      <c r="E31" s="23">
        <v>30000</v>
      </c>
      <c r="F31" s="24">
        <v>50000</v>
      </c>
      <c r="G31" s="24">
        <v>50000</v>
      </c>
      <c r="H31" s="24">
        <f t="shared" si="1"/>
        <v>100</v>
      </c>
    </row>
    <row r="32" spans="1:8" ht="30" customHeight="1">
      <c r="A32" s="48"/>
      <c r="B32" s="49">
        <v>71014</v>
      </c>
      <c r="C32" s="50"/>
      <c r="D32" s="19" t="s">
        <v>54</v>
      </c>
      <c r="E32" s="20">
        <f>E33</f>
        <v>30000</v>
      </c>
      <c r="F32" s="21">
        <f>F33</f>
        <v>65000</v>
      </c>
      <c r="G32" s="21">
        <f>G33</f>
        <v>65000</v>
      </c>
      <c r="H32" s="21">
        <f t="shared" si="1"/>
        <v>100</v>
      </c>
    </row>
    <row r="33" spans="1:8" ht="61.5" customHeight="1">
      <c r="A33" s="48"/>
      <c r="B33" s="51"/>
      <c r="C33" s="50">
        <v>2110</v>
      </c>
      <c r="D33" s="22" t="s">
        <v>15</v>
      </c>
      <c r="E33" s="23">
        <v>30000</v>
      </c>
      <c r="F33" s="24">
        <v>65000</v>
      </c>
      <c r="G33" s="24">
        <v>65000</v>
      </c>
      <c r="H33" s="24">
        <f t="shared" si="1"/>
        <v>100</v>
      </c>
    </row>
    <row r="34" spans="1:8" ht="22.5" customHeight="1">
      <c r="A34" s="48"/>
      <c r="B34" s="49">
        <v>71015</v>
      </c>
      <c r="C34" s="50"/>
      <c r="D34" s="19" t="s">
        <v>55</v>
      </c>
      <c r="E34" s="20">
        <f>E35+E36</f>
        <v>194000</v>
      </c>
      <c r="F34" s="21">
        <f>F35+F36</f>
        <v>208300</v>
      </c>
      <c r="G34" s="21">
        <f>G35+G36</f>
        <v>208300</v>
      </c>
      <c r="H34" s="21">
        <f t="shared" si="1"/>
        <v>100</v>
      </c>
    </row>
    <row r="35" spans="1:8" ht="58.5" customHeight="1">
      <c r="A35" s="48"/>
      <c r="B35" s="51"/>
      <c r="C35" s="50">
        <v>2110</v>
      </c>
      <c r="D35" s="22" t="s">
        <v>15</v>
      </c>
      <c r="E35" s="23">
        <v>187000</v>
      </c>
      <c r="F35" s="24">
        <v>201300</v>
      </c>
      <c r="G35" s="24">
        <v>201300</v>
      </c>
      <c r="H35" s="24">
        <f t="shared" si="1"/>
        <v>100</v>
      </c>
    </row>
    <row r="36" spans="1:8" ht="72" customHeight="1">
      <c r="A36" s="26"/>
      <c r="B36" s="27"/>
      <c r="C36" s="33" t="s">
        <v>56</v>
      </c>
      <c r="D36" s="22" t="s">
        <v>57</v>
      </c>
      <c r="E36" s="42">
        <v>7000</v>
      </c>
      <c r="F36" s="43">
        <v>7000</v>
      </c>
      <c r="G36" s="43">
        <v>7000</v>
      </c>
      <c r="H36" s="24">
        <f t="shared" si="1"/>
        <v>100</v>
      </c>
    </row>
    <row r="37" spans="1:8" ht="21.75" customHeight="1">
      <c r="A37" s="45">
        <v>750</v>
      </c>
      <c r="B37" s="46"/>
      <c r="C37" s="47"/>
      <c r="D37" s="13" t="s">
        <v>58</v>
      </c>
      <c r="E37" s="14">
        <f>E38+E42+E49</f>
        <v>3391289</v>
      </c>
      <c r="F37" s="15">
        <f>F38+F42+F49</f>
        <v>2260812.62</v>
      </c>
      <c r="G37" s="15">
        <f>G38+G42+G49</f>
        <v>2214465.16</v>
      </c>
      <c r="H37" s="15">
        <f t="shared" si="1"/>
        <v>97.94996455743423</v>
      </c>
    </row>
    <row r="38" spans="1:8" ht="22.5" customHeight="1">
      <c r="A38" s="48"/>
      <c r="B38" s="49">
        <v>75011</v>
      </c>
      <c r="C38" s="50"/>
      <c r="D38" s="19" t="s">
        <v>59</v>
      </c>
      <c r="E38" s="20">
        <f>SUM(E39:E41)</f>
        <v>198065</v>
      </c>
      <c r="F38" s="21">
        <f>SUM(F39:F41)</f>
        <v>201861</v>
      </c>
      <c r="G38" s="21">
        <f>SUM(G39:G41)</f>
        <v>203554.51</v>
      </c>
      <c r="H38" s="21">
        <f aca="true" t="shared" si="2" ref="H38:H69">G38/F38*100</f>
        <v>100.83894858343119</v>
      </c>
    </row>
    <row r="39" spans="1:8" ht="61.5" customHeight="1">
      <c r="A39" s="48"/>
      <c r="B39" s="51"/>
      <c r="C39" s="50">
        <f>2110</f>
        <v>2110</v>
      </c>
      <c r="D39" s="22" t="s">
        <v>15</v>
      </c>
      <c r="E39" s="23">
        <v>141065</v>
      </c>
      <c r="F39" s="24">
        <v>141065</v>
      </c>
      <c r="G39" s="24">
        <v>141065</v>
      </c>
      <c r="H39" s="24">
        <f t="shared" si="2"/>
        <v>100</v>
      </c>
    </row>
    <row r="40" spans="1:8" ht="63" customHeight="1">
      <c r="A40" s="48"/>
      <c r="B40" s="51"/>
      <c r="C40" s="52">
        <f>2120</f>
        <v>2120</v>
      </c>
      <c r="D40" s="35" t="s">
        <v>60</v>
      </c>
      <c r="E40" s="23"/>
      <c r="F40" s="24">
        <v>3796</v>
      </c>
      <c r="G40" s="24">
        <v>3796</v>
      </c>
      <c r="H40" s="24">
        <f t="shared" si="2"/>
        <v>100</v>
      </c>
    </row>
    <row r="41" spans="1:8" ht="60.75" customHeight="1">
      <c r="A41" s="48"/>
      <c r="B41" s="51"/>
      <c r="C41" s="33" t="s">
        <v>61</v>
      </c>
      <c r="D41" s="22" t="s">
        <v>62</v>
      </c>
      <c r="E41" s="23">
        <v>57000</v>
      </c>
      <c r="F41" s="24">
        <v>57000</v>
      </c>
      <c r="G41" s="24">
        <v>58693.51</v>
      </c>
      <c r="H41" s="24">
        <f t="shared" si="2"/>
        <v>102.97107017543861</v>
      </c>
    </row>
    <row r="42" spans="1:8" ht="20.25" customHeight="1">
      <c r="A42" s="48"/>
      <c r="B42" s="49">
        <v>75020</v>
      </c>
      <c r="C42" s="50"/>
      <c r="D42" s="19" t="s">
        <v>63</v>
      </c>
      <c r="E42" s="20">
        <f>SUM(E43:E48)</f>
        <v>3176024</v>
      </c>
      <c r="F42" s="21">
        <f>SUM(F43:F48)</f>
        <v>2038544.62</v>
      </c>
      <c r="G42" s="21">
        <f>SUM(G43:G48)</f>
        <v>1990517.76</v>
      </c>
      <c r="H42" s="21">
        <f t="shared" si="2"/>
        <v>97.64406137943647</v>
      </c>
    </row>
    <row r="43" spans="1:8" ht="20.25" customHeight="1">
      <c r="A43" s="48"/>
      <c r="B43" s="49"/>
      <c r="C43" s="18" t="s">
        <v>64</v>
      </c>
      <c r="D43" s="22" t="s">
        <v>65</v>
      </c>
      <c r="E43" s="23">
        <v>2915915</v>
      </c>
      <c r="F43" s="24">
        <v>1743349.82</v>
      </c>
      <c r="G43" s="24">
        <v>1722652.44</v>
      </c>
      <c r="H43" s="21">
        <f t="shared" si="2"/>
        <v>98.8127810171799</v>
      </c>
    </row>
    <row r="44" spans="1:8" ht="21" customHeight="1">
      <c r="A44" s="48"/>
      <c r="B44" s="49"/>
      <c r="C44" s="18" t="s">
        <v>66</v>
      </c>
      <c r="D44" s="22" t="s">
        <v>67</v>
      </c>
      <c r="E44" s="23">
        <v>31000</v>
      </c>
      <c r="F44" s="24">
        <v>31000</v>
      </c>
      <c r="G44" s="24">
        <v>34106.15</v>
      </c>
      <c r="H44" s="24">
        <f t="shared" si="2"/>
        <v>110.01983870967742</v>
      </c>
    </row>
    <row r="45" spans="1:8" ht="21" customHeight="1">
      <c r="A45" s="48"/>
      <c r="B45" s="49"/>
      <c r="C45" s="18" t="s">
        <v>26</v>
      </c>
      <c r="D45" s="22" t="s">
        <v>27</v>
      </c>
      <c r="E45" s="23">
        <v>13500</v>
      </c>
      <c r="F45" s="24">
        <v>13500</v>
      </c>
      <c r="G45" s="24">
        <v>9649.34</v>
      </c>
      <c r="H45" s="24">
        <f t="shared" si="2"/>
        <v>71.4765925925926</v>
      </c>
    </row>
    <row r="46" spans="1:8" ht="31.5" customHeight="1">
      <c r="A46" s="48"/>
      <c r="B46" s="49"/>
      <c r="C46" s="18" t="s">
        <v>50</v>
      </c>
      <c r="D46" s="22" t="s">
        <v>68</v>
      </c>
      <c r="E46" s="23">
        <v>5124</v>
      </c>
      <c r="F46" s="24">
        <v>5124</v>
      </c>
      <c r="G46" s="24">
        <v>8574</v>
      </c>
      <c r="H46" s="24">
        <f t="shared" si="2"/>
        <v>167.3302107728337</v>
      </c>
    </row>
    <row r="47" spans="1:8" ht="18.75" customHeight="1">
      <c r="A47" s="48"/>
      <c r="B47" s="49"/>
      <c r="C47" s="18" t="s">
        <v>34</v>
      </c>
      <c r="D47" s="22" t="s">
        <v>35</v>
      </c>
      <c r="E47" s="23">
        <v>115485</v>
      </c>
      <c r="F47" s="24">
        <v>115485</v>
      </c>
      <c r="G47" s="24">
        <v>137150.32</v>
      </c>
      <c r="H47" s="24">
        <f t="shared" si="2"/>
        <v>118.76028921504957</v>
      </c>
    </row>
    <row r="48" spans="1:8" ht="21" customHeight="1">
      <c r="A48" s="48"/>
      <c r="B48" s="51"/>
      <c r="C48" s="33" t="s">
        <v>36</v>
      </c>
      <c r="D48" s="22" t="s">
        <v>37</v>
      </c>
      <c r="E48" s="23">
        <v>95000</v>
      </c>
      <c r="F48" s="24">
        <v>130085.8</v>
      </c>
      <c r="G48" s="24">
        <v>78385.51</v>
      </c>
      <c r="H48" s="24">
        <f t="shared" si="2"/>
        <v>60.25677668123654</v>
      </c>
    </row>
    <row r="49" spans="1:8" ht="20.25" customHeight="1">
      <c r="A49" s="48"/>
      <c r="B49" s="49">
        <v>75045</v>
      </c>
      <c r="C49" s="50"/>
      <c r="D49" s="19" t="s">
        <v>69</v>
      </c>
      <c r="E49" s="20">
        <f>E50</f>
        <v>17200</v>
      </c>
      <c r="F49" s="21">
        <f>F50</f>
        <v>20407</v>
      </c>
      <c r="G49" s="21">
        <f>G50</f>
        <v>20392.89</v>
      </c>
      <c r="H49" s="21">
        <f t="shared" si="2"/>
        <v>99.93085705885235</v>
      </c>
    </row>
    <row r="50" spans="1:8" ht="54.75" customHeight="1">
      <c r="A50" s="48"/>
      <c r="B50" s="51"/>
      <c r="C50" s="50">
        <v>2110</v>
      </c>
      <c r="D50" s="22" t="s">
        <v>15</v>
      </c>
      <c r="E50" s="23">
        <v>17200</v>
      </c>
      <c r="F50" s="24">
        <v>20407</v>
      </c>
      <c r="G50" s="24">
        <v>20392.89</v>
      </c>
      <c r="H50" s="24">
        <f t="shared" si="2"/>
        <v>99.93085705885235</v>
      </c>
    </row>
    <row r="51" spans="1:8" ht="42.75" customHeight="1">
      <c r="A51" s="45">
        <v>751</v>
      </c>
      <c r="B51" s="46"/>
      <c r="C51" s="47"/>
      <c r="D51" s="53" t="s">
        <v>70</v>
      </c>
      <c r="E51" s="14"/>
      <c r="F51" s="15">
        <f>SUM(F52)</f>
        <v>21699</v>
      </c>
      <c r="G51" s="15">
        <f>SUM(G52)</f>
        <v>21499</v>
      </c>
      <c r="H51" s="15">
        <f t="shared" si="2"/>
        <v>99.07829853910319</v>
      </c>
    </row>
    <row r="52" spans="1:8" ht="68.25" customHeight="1">
      <c r="A52" s="48"/>
      <c r="B52" s="49">
        <v>75109</v>
      </c>
      <c r="C52" s="50"/>
      <c r="D52" s="19" t="s">
        <v>71</v>
      </c>
      <c r="E52" s="20"/>
      <c r="F52" s="21">
        <f>F53</f>
        <v>21699</v>
      </c>
      <c r="G52" s="21">
        <f>G53</f>
        <v>21499</v>
      </c>
      <c r="H52" s="21">
        <f t="shared" si="2"/>
        <v>99.07829853910319</v>
      </c>
    </row>
    <row r="53" spans="1:8" ht="57" customHeight="1">
      <c r="A53" s="48"/>
      <c r="B53" s="51"/>
      <c r="C53" s="50">
        <v>2110</v>
      </c>
      <c r="D53" s="22" t="s">
        <v>15</v>
      </c>
      <c r="E53" s="23"/>
      <c r="F53" s="24">
        <v>21699</v>
      </c>
      <c r="G53" s="24">
        <v>21499</v>
      </c>
      <c r="H53" s="24">
        <f t="shared" si="2"/>
        <v>99.07829853910319</v>
      </c>
    </row>
    <row r="54" spans="1:8" ht="33.75" customHeight="1">
      <c r="A54" s="11" t="s">
        <v>72</v>
      </c>
      <c r="B54" s="12"/>
      <c r="C54" s="25"/>
      <c r="D54" s="13" t="s">
        <v>73</v>
      </c>
      <c r="E54" s="14">
        <f>E55+E62</f>
        <v>2483824</v>
      </c>
      <c r="F54" s="15">
        <f>F55+F62</f>
        <v>2676159.75</v>
      </c>
      <c r="G54" s="15">
        <f>G55+G62</f>
        <v>2676159.75</v>
      </c>
      <c r="H54" s="15">
        <f t="shared" si="2"/>
        <v>100</v>
      </c>
    </row>
    <row r="55" spans="1:8" ht="32.25" customHeight="1">
      <c r="A55" s="26"/>
      <c r="B55" s="17" t="s">
        <v>74</v>
      </c>
      <c r="C55" s="54"/>
      <c r="D55" s="19" t="s">
        <v>75</v>
      </c>
      <c r="E55" s="40">
        <f>SUM(E56:E61)</f>
        <v>2483424</v>
      </c>
      <c r="F55" s="41">
        <f>SUM(F56:F61)</f>
        <v>2675759.75</v>
      </c>
      <c r="G55" s="41">
        <f>SUM(G56:G61)</f>
        <v>2675759.75</v>
      </c>
      <c r="H55" s="21">
        <f t="shared" si="2"/>
        <v>100</v>
      </c>
    </row>
    <row r="56" spans="1:8" ht="31.5" customHeight="1">
      <c r="A56" s="26"/>
      <c r="B56" s="17"/>
      <c r="C56" s="29" t="s">
        <v>76</v>
      </c>
      <c r="D56" s="31" t="s">
        <v>77</v>
      </c>
      <c r="E56" s="40"/>
      <c r="F56" s="43">
        <v>15000</v>
      </c>
      <c r="G56" s="43">
        <v>15000</v>
      </c>
      <c r="H56" s="24">
        <f t="shared" si="2"/>
        <v>100</v>
      </c>
    </row>
    <row r="57" spans="1:8" ht="57.75" customHeight="1">
      <c r="A57" s="26"/>
      <c r="B57" s="17"/>
      <c r="C57" s="18" t="s">
        <v>14</v>
      </c>
      <c r="D57" s="22" t="s">
        <v>15</v>
      </c>
      <c r="E57" s="23">
        <v>2453424</v>
      </c>
      <c r="F57" s="24">
        <v>2552274</v>
      </c>
      <c r="G57" s="24">
        <v>2552274</v>
      </c>
      <c r="H57" s="24">
        <f t="shared" si="2"/>
        <v>100</v>
      </c>
    </row>
    <row r="58" spans="1:8" ht="44.25" customHeight="1">
      <c r="A58" s="26"/>
      <c r="B58" s="17"/>
      <c r="C58" s="18" t="s">
        <v>78</v>
      </c>
      <c r="D58" s="22" t="s">
        <v>79</v>
      </c>
      <c r="E58" s="23"/>
      <c r="F58" s="24">
        <v>30735.75</v>
      </c>
      <c r="G58" s="24">
        <v>30735.75</v>
      </c>
      <c r="H58" s="24">
        <f t="shared" si="2"/>
        <v>100</v>
      </c>
    </row>
    <row r="59" spans="1:8" ht="67.5" customHeight="1">
      <c r="A59" s="26"/>
      <c r="B59" s="17"/>
      <c r="C59" s="55" t="s">
        <v>40</v>
      </c>
      <c r="D59" s="44" t="s">
        <v>41</v>
      </c>
      <c r="E59" s="23"/>
      <c r="F59" s="24">
        <v>6500</v>
      </c>
      <c r="G59" s="24">
        <v>6500</v>
      </c>
      <c r="H59" s="24">
        <f t="shared" si="2"/>
        <v>100</v>
      </c>
    </row>
    <row r="60" spans="1:8" ht="60" customHeight="1">
      <c r="A60" s="26"/>
      <c r="B60" s="17"/>
      <c r="C60" s="18" t="s">
        <v>42</v>
      </c>
      <c r="D60" s="22" t="s">
        <v>43</v>
      </c>
      <c r="E60" s="23">
        <v>30000</v>
      </c>
      <c r="F60" s="24">
        <v>68000</v>
      </c>
      <c r="G60" s="24">
        <v>68000</v>
      </c>
      <c r="H60" s="24">
        <f t="shared" si="2"/>
        <v>100</v>
      </c>
    </row>
    <row r="61" spans="1:8" ht="72" customHeight="1">
      <c r="A61" s="26"/>
      <c r="B61" s="17"/>
      <c r="C61" s="18" t="s">
        <v>80</v>
      </c>
      <c r="D61" s="22" t="s">
        <v>81</v>
      </c>
      <c r="E61" s="23"/>
      <c r="F61" s="24">
        <v>3250</v>
      </c>
      <c r="G61" s="24">
        <v>3250</v>
      </c>
      <c r="H61" s="24">
        <f t="shared" si="2"/>
        <v>100</v>
      </c>
    </row>
    <row r="62" spans="1:8" ht="24.75" customHeight="1">
      <c r="A62" s="26"/>
      <c r="B62" s="17" t="s">
        <v>82</v>
      </c>
      <c r="C62" s="54"/>
      <c r="D62" s="19" t="s">
        <v>83</v>
      </c>
      <c r="E62" s="40">
        <f>E63</f>
        <v>400</v>
      </c>
      <c r="F62" s="41">
        <f>F63</f>
        <v>400</v>
      </c>
      <c r="G62" s="41">
        <f>G63</f>
        <v>400</v>
      </c>
      <c r="H62" s="21">
        <f t="shared" si="2"/>
        <v>100</v>
      </c>
    </row>
    <row r="63" spans="1:8" ht="56.25" customHeight="1">
      <c r="A63" s="26"/>
      <c r="B63" s="17"/>
      <c r="C63" s="18" t="s">
        <v>14</v>
      </c>
      <c r="D63" s="22" t="s">
        <v>15</v>
      </c>
      <c r="E63" s="23">
        <v>400</v>
      </c>
      <c r="F63" s="24">
        <v>400</v>
      </c>
      <c r="G63" s="24">
        <v>400</v>
      </c>
      <c r="H63" s="24">
        <f t="shared" si="2"/>
        <v>100</v>
      </c>
    </row>
    <row r="64" spans="1:8" ht="81" customHeight="1">
      <c r="A64" s="11" t="s">
        <v>84</v>
      </c>
      <c r="B64" s="12"/>
      <c r="C64" s="25"/>
      <c r="D64" s="13" t="s">
        <v>85</v>
      </c>
      <c r="E64" s="38">
        <f>E65+E68</f>
        <v>4751332</v>
      </c>
      <c r="F64" s="39">
        <f>F65+F68</f>
        <v>4894541.38</v>
      </c>
      <c r="G64" s="39">
        <f>G65+G68</f>
        <v>5061943.01</v>
      </c>
      <c r="H64" s="15">
        <f t="shared" si="2"/>
        <v>103.42016987912359</v>
      </c>
    </row>
    <row r="65" spans="1:8" ht="45" customHeight="1">
      <c r="A65" s="26"/>
      <c r="B65" s="17" t="s">
        <v>86</v>
      </c>
      <c r="C65" s="54"/>
      <c r="D65" s="19" t="s">
        <v>87</v>
      </c>
      <c r="E65" s="40"/>
      <c r="F65" s="41">
        <f>SUM(F66:F67)</f>
        <v>94054.38</v>
      </c>
      <c r="G65" s="41">
        <f>G66+G67</f>
        <v>99114.64</v>
      </c>
      <c r="H65" s="21">
        <f t="shared" si="2"/>
        <v>105.38014284927506</v>
      </c>
    </row>
    <row r="66" spans="1:8" ht="54" customHeight="1">
      <c r="A66" s="26"/>
      <c r="B66" s="17"/>
      <c r="C66" s="18" t="s">
        <v>88</v>
      </c>
      <c r="D66" s="22" t="s">
        <v>89</v>
      </c>
      <c r="E66" s="42"/>
      <c r="F66" s="43">
        <v>9271.38</v>
      </c>
      <c r="G66" s="43">
        <v>14296.1</v>
      </c>
      <c r="H66" s="24">
        <f t="shared" si="2"/>
        <v>154.19603122728225</v>
      </c>
    </row>
    <row r="67" spans="1:8" ht="30" customHeight="1">
      <c r="A67" s="26"/>
      <c r="B67" s="27"/>
      <c r="C67" s="18" t="s">
        <v>90</v>
      </c>
      <c r="D67" s="22" t="s">
        <v>91</v>
      </c>
      <c r="E67" s="42"/>
      <c r="F67" s="43">
        <v>84783</v>
      </c>
      <c r="G67" s="43">
        <v>84818.54</v>
      </c>
      <c r="H67" s="24">
        <f t="shared" si="2"/>
        <v>100.04191878088766</v>
      </c>
    </row>
    <row r="68" spans="1:8" ht="30" customHeight="1">
      <c r="A68" s="26"/>
      <c r="B68" s="17" t="s">
        <v>92</v>
      </c>
      <c r="C68" s="54"/>
      <c r="D68" s="19" t="s">
        <v>93</v>
      </c>
      <c r="E68" s="40">
        <f>E69+E70</f>
        <v>4751332</v>
      </c>
      <c r="F68" s="41">
        <f>F69+F70</f>
        <v>4800487</v>
      </c>
      <c r="G68" s="41">
        <f>G69+G70</f>
        <v>4962828.37</v>
      </c>
      <c r="H68" s="21">
        <f t="shared" si="2"/>
        <v>103.38176876637726</v>
      </c>
    </row>
    <row r="69" spans="1:8" ht="23.25" customHeight="1">
      <c r="A69" s="26"/>
      <c r="B69" s="17"/>
      <c r="C69" s="18" t="s">
        <v>94</v>
      </c>
      <c r="D69" s="22" t="s">
        <v>95</v>
      </c>
      <c r="E69" s="42">
        <v>4526908</v>
      </c>
      <c r="F69" s="43">
        <v>4576063</v>
      </c>
      <c r="G69" s="43">
        <v>4735680</v>
      </c>
      <c r="H69" s="21">
        <f t="shared" si="2"/>
        <v>103.48808571909957</v>
      </c>
    </row>
    <row r="70" spans="1:8" ht="23.25" customHeight="1">
      <c r="A70" s="26"/>
      <c r="B70" s="27"/>
      <c r="C70" s="18" t="s">
        <v>96</v>
      </c>
      <c r="D70" s="22" t="s">
        <v>97</v>
      </c>
      <c r="E70" s="42">
        <v>224424</v>
      </c>
      <c r="F70" s="43">
        <v>224424</v>
      </c>
      <c r="G70" s="43">
        <v>227148.37</v>
      </c>
      <c r="H70" s="24">
        <f>G70/F70*100</f>
        <v>101.21393879442483</v>
      </c>
    </row>
    <row r="71" spans="1:8" ht="21" customHeight="1">
      <c r="A71" s="11" t="s">
        <v>98</v>
      </c>
      <c r="B71" s="12"/>
      <c r="C71" s="37"/>
      <c r="D71" s="13" t="s">
        <v>99</v>
      </c>
      <c r="E71" s="38">
        <f>E72+E76+E78+E74</f>
        <v>20159664</v>
      </c>
      <c r="F71" s="39">
        <f>F72+F76+F78+F74</f>
        <v>20291048</v>
      </c>
      <c r="G71" s="39">
        <f>G72+G76+G78+G74</f>
        <v>20291048</v>
      </c>
      <c r="H71" s="15">
        <f>G71/F71*100</f>
        <v>100</v>
      </c>
    </row>
    <row r="72" spans="1:8" ht="36.75" customHeight="1">
      <c r="A72" s="16"/>
      <c r="B72" s="17" t="s">
        <v>100</v>
      </c>
      <c r="C72" s="54"/>
      <c r="D72" s="19" t="s">
        <v>101</v>
      </c>
      <c r="E72" s="40">
        <f>E73</f>
        <v>15569243</v>
      </c>
      <c r="F72" s="41">
        <f>F73</f>
        <v>15668970</v>
      </c>
      <c r="G72" s="41">
        <f>G73</f>
        <v>15668970</v>
      </c>
      <c r="H72" s="21">
        <f>G72/F72*100</f>
        <v>100</v>
      </c>
    </row>
    <row r="73" spans="1:8" ht="20.25" customHeight="1">
      <c r="A73" s="16"/>
      <c r="B73" s="27"/>
      <c r="C73" s="33" t="s">
        <v>102</v>
      </c>
      <c r="D73" s="22" t="s">
        <v>103</v>
      </c>
      <c r="E73" s="42">
        <v>15569243</v>
      </c>
      <c r="F73" s="43">
        <v>15668970</v>
      </c>
      <c r="G73" s="43">
        <v>15668970</v>
      </c>
      <c r="H73" s="24">
        <f>G73/F73*100</f>
        <v>100</v>
      </c>
    </row>
    <row r="74" spans="1:8" ht="25.5" customHeight="1">
      <c r="A74" s="16"/>
      <c r="B74" s="17" t="s">
        <v>104</v>
      </c>
      <c r="C74" s="54"/>
      <c r="D74" s="19" t="s">
        <v>105</v>
      </c>
      <c r="E74" s="40"/>
      <c r="F74" s="41">
        <f>F75</f>
        <v>31711</v>
      </c>
      <c r="G74" s="41">
        <f>G75</f>
        <v>31711</v>
      </c>
      <c r="H74" s="21">
        <f>G74/F74*100</f>
        <v>100</v>
      </c>
    </row>
    <row r="75" spans="1:8" ht="23.25" customHeight="1">
      <c r="A75" s="16"/>
      <c r="B75" s="27"/>
      <c r="C75" s="33" t="s">
        <v>106</v>
      </c>
      <c r="D75" s="22" t="s">
        <v>107</v>
      </c>
      <c r="E75" s="42"/>
      <c r="F75" s="43">
        <v>31711</v>
      </c>
      <c r="G75" s="43">
        <v>31711</v>
      </c>
      <c r="H75" s="24">
        <f>G75/F75*100</f>
        <v>100</v>
      </c>
    </row>
    <row r="76" spans="1:8" ht="30.75" customHeight="1">
      <c r="A76" s="16"/>
      <c r="B76" s="17" t="s">
        <v>108</v>
      </c>
      <c r="C76" s="54"/>
      <c r="D76" s="19" t="s">
        <v>109</v>
      </c>
      <c r="E76" s="40">
        <f>E77</f>
        <v>2899049</v>
      </c>
      <c r="F76" s="41">
        <f>F77</f>
        <v>2899049</v>
      </c>
      <c r="G76" s="41">
        <f>G77</f>
        <v>2899049</v>
      </c>
      <c r="H76" s="21">
        <f>G76/F76*100</f>
        <v>100</v>
      </c>
    </row>
    <row r="77" spans="1:8" ht="20.25" customHeight="1">
      <c r="A77" s="16"/>
      <c r="B77" s="27"/>
      <c r="C77" s="33" t="s">
        <v>102</v>
      </c>
      <c r="D77" s="22" t="s">
        <v>103</v>
      </c>
      <c r="E77" s="42">
        <v>2899049</v>
      </c>
      <c r="F77" s="43">
        <v>2899049</v>
      </c>
      <c r="G77" s="43">
        <v>2899049</v>
      </c>
      <c r="H77" s="24">
        <f>G77/F77*100</f>
        <v>100</v>
      </c>
    </row>
    <row r="78" spans="1:8" ht="30.75" customHeight="1">
      <c r="A78" s="16"/>
      <c r="B78" s="17" t="s">
        <v>110</v>
      </c>
      <c r="C78" s="54"/>
      <c r="D78" s="19" t="s">
        <v>111</v>
      </c>
      <c r="E78" s="40">
        <f>E79</f>
        <v>1691372</v>
      </c>
      <c r="F78" s="41">
        <f>F79</f>
        <v>1691318</v>
      </c>
      <c r="G78" s="41">
        <f>G79</f>
        <v>1691318</v>
      </c>
      <c r="H78" s="21">
        <f>G78/F78*100</f>
        <v>100</v>
      </c>
    </row>
    <row r="79" spans="1:8" ht="21" customHeight="1">
      <c r="A79" s="16"/>
      <c r="B79" s="27"/>
      <c r="C79" s="33" t="s">
        <v>102</v>
      </c>
      <c r="D79" s="22" t="s">
        <v>103</v>
      </c>
      <c r="E79" s="42">
        <v>1691372</v>
      </c>
      <c r="F79" s="43">
        <v>1691318</v>
      </c>
      <c r="G79" s="43">
        <v>1691318</v>
      </c>
      <c r="H79" s="24">
        <f>G79/F79*100</f>
        <v>100</v>
      </c>
    </row>
    <row r="80" spans="1:8" ht="19.5" customHeight="1">
      <c r="A80" s="11" t="s">
        <v>112</v>
      </c>
      <c r="B80" s="12"/>
      <c r="C80" s="37"/>
      <c r="D80" s="13" t="s">
        <v>113</v>
      </c>
      <c r="E80" s="38">
        <f>E81+E85+E88+E94+E102</f>
        <v>501097</v>
      </c>
      <c r="F80" s="39">
        <f>F81+F85+F88+F94+F102</f>
        <v>607538.7</v>
      </c>
      <c r="G80" s="39">
        <f>G81+G85+G88+G94+G102</f>
        <v>610910.88</v>
      </c>
      <c r="H80" s="15">
        <f>G80/F80*100</f>
        <v>100.55505599890179</v>
      </c>
    </row>
    <row r="81" spans="1:8" ht="19.5" customHeight="1">
      <c r="A81" s="11"/>
      <c r="B81" s="17" t="s">
        <v>114</v>
      </c>
      <c r="C81" s="37"/>
      <c r="D81" s="19" t="s">
        <v>115</v>
      </c>
      <c r="E81" s="38">
        <f>SUM(E82:E84)</f>
        <v>32711</v>
      </c>
      <c r="F81" s="39">
        <f>SUM(F82:F84)</f>
        <v>33954.92</v>
      </c>
      <c r="G81" s="39">
        <f>SUM(G82:G84)</f>
        <v>35533.920000000006</v>
      </c>
      <c r="H81" s="21">
        <f>G81/F81*100</f>
        <v>104.65028337572289</v>
      </c>
    </row>
    <row r="82" spans="1:8" ht="19.5" customHeight="1">
      <c r="A82" s="11"/>
      <c r="B82" s="17"/>
      <c r="C82" s="56" t="s">
        <v>26</v>
      </c>
      <c r="D82" s="57" t="s">
        <v>27</v>
      </c>
      <c r="E82" s="42"/>
      <c r="F82" s="43"/>
      <c r="G82" s="43">
        <v>275.5</v>
      </c>
      <c r="H82" s="24"/>
    </row>
    <row r="83" spans="1:8" ht="19.5" customHeight="1">
      <c r="A83" s="11"/>
      <c r="B83" s="17"/>
      <c r="C83" s="29" t="s">
        <v>116</v>
      </c>
      <c r="D83" s="31" t="s">
        <v>117</v>
      </c>
      <c r="E83" s="42">
        <f>'[1]analityka szkoły'!E11</f>
        <v>32711</v>
      </c>
      <c r="F83" s="43">
        <v>33954.92</v>
      </c>
      <c r="G83" s="43">
        <v>34395.12</v>
      </c>
      <c r="H83" s="43">
        <f>'[1]analityka szkoły'!H11</f>
        <v>0</v>
      </c>
    </row>
    <row r="84" spans="1:8" ht="19.5" customHeight="1">
      <c r="A84" s="11"/>
      <c r="B84" s="17"/>
      <c r="C84" s="29" t="s">
        <v>34</v>
      </c>
      <c r="D84" s="44" t="s">
        <v>35</v>
      </c>
      <c r="E84" s="42"/>
      <c r="F84" s="43"/>
      <c r="G84" s="43">
        <v>863.3</v>
      </c>
      <c r="H84" s="43"/>
    </row>
    <row r="85" spans="1:8" ht="19.5" customHeight="1">
      <c r="A85" s="11"/>
      <c r="B85" s="17" t="s">
        <v>118</v>
      </c>
      <c r="C85" s="37"/>
      <c r="D85" s="19" t="s">
        <v>119</v>
      </c>
      <c r="E85" s="38">
        <f>SUM(E86,E87)</f>
        <v>30102</v>
      </c>
      <c r="F85" s="39">
        <f>SUM(F86,F87)</f>
        <v>33264.72</v>
      </c>
      <c r="G85" s="39">
        <f>SUM(G86,G87)</f>
        <v>33544.99</v>
      </c>
      <c r="H85" s="21">
        <f>G85/F85*100</f>
        <v>100.84254429317305</v>
      </c>
    </row>
    <row r="86" spans="1:8" ht="69" customHeight="1">
      <c r="A86" s="11"/>
      <c r="B86" s="17"/>
      <c r="C86" s="33" t="s">
        <v>32</v>
      </c>
      <c r="D86" s="22" t="s">
        <v>120</v>
      </c>
      <c r="E86" s="42">
        <f>'[1]analityka szkoły'!E14</f>
        <v>6082</v>
      </c>
      <c r="F86" s="43">
        <v>12199.32</v>
      </c>
      <c r="G86" s="43">
        <v>12705.12</v>
      </c>
      <c r="H86" s="24">
        <f>G86/F86*100</f>
        <v>104.14613273526723</v>
      </c>
    </row>
    <row r="87" spans="1:8" ht="19.5" customHeight="1">
      <c r="A87" s="11"/>
      <c r="B87" s="17"/>
      <c r="C87" s="33" t="s">
        <v>36</v>
      </c>
      <c r="D87" s="22" t="s">
        <v>37</v>
      </c>
      <c r="E87" s="42">
        <f>'[1]analityka szkoły'!E15</f>
        <v>24020</v>
      </c>
      <c r="F87" s="43">
        <v>21065.4</v>
      </c>
      <c r="G87" s="43">
        <v>20839.87</v>
      </c>
      <c r="H87" s="24">
        <f>G87/F87*100</f>
        <v>98.92938182992013</v>
      </c>
    </row>
    <row r="88" spans="1:8" ht="21.75" customHeight="1">
      <c r="A88" s="11"/>
      <c r="B88" s="17" t="s">
        <v>121</v>
      </c>
      <c r="C88" s="37"/>
      <c r="D88" s="19" t="s">
        <v>122</v>
      </c>
      <c r="E88" s="38">
        <f>SUM(E89:E93)</f>
        <v>162300</v>
      </c>
      <c r="F88" s="39">
        <f>SUM(F89:F93)</f>
        <v>174777.33</v>
      </c>
      <c r="G88" s="39">
        <f>SUM(G89:G93)</f>
        <v>176379.18999999997</v>
      </c>
      <c r="H88" s="21">
        <f>G88/F88*100</f>
        <v>100.91651474478984</v>
      </c>
    </row>
    <row r="89" spans="1:8" ht="69.75" customHeight="1">
      <c r="A89" s="11"/>
      <c r="B89" s="12"/>
      <c r="C89" s="33" t="s">
        <v>32</v>
      </c>
      <c r="D89" s="22" t="s">
        <v>120</v>
      </c>
      <c r="E89" s="42">
        <f>'[1]analityka szkoły'!E18</f>
        <v>138280</v>
      </c>
      <c r="F89" s="43">
        <v>150480</v>
      </c>
      <c r="G89" s="43">
        <v>150949.55</v>
      </c>
      <c r="H89" s="24">
        <f>G89/F89*100</f>
        <v>100.31203482190323</v>
      </c>
    </row>
    <row r="90" spans="1:8" ht="19.5" customHeight="1">
      <c r="A90" s="11"/>
      <c r="B90" s="12"/>
      <c r="C90" s="29" t="s">
        <v>34</v>
      </c>
      <c r="D90" s="44" t="s">
        <v>35</v>
      </c>
      <c r="E90" s="42"/>
      <c r="F90" s="43"/>
      <c r="G90" s="43">
        <v>737.39</v>
      </c>
      <c r="H90" s="24"/>
    </row>
    <row r="91" spans="1:8" ht="21" customHeight="1">
      <c r="A91" s="11"/>
      <c r="B91" s="12"/>
      <c r="C91" s="29" t="s">
        <v>123</v>
      </c>
      <c r="D91" s="44" t="s">
        <v>35</v>
      </c>
      <c r="E91" s="42"/>
      <c r="F91" s="43"/>
      <c r="G91" s="43">
        <v>83.56</v>
      </c>
      <c r="H91" s="24"/>
    </row>
    <row r="92" spans="1:8" ht="20.25" customHeight="1">
      <c r="A92" s="11"/>
      <c r="B92" s="12"/>
      <c r="C92" s="33" t="s">
        <v>36</v>
      </c>
      <c r="D92" s="22" t="s">
        <v>37</v>
      </c>
      <c r="E92" s="42">
        <f>'[1]analityka szkoły'!E19</f>
        <v>1900</v>
      </c>
      <c r="F92" s="43">
        <v>20166</v>
      </c>
      <c r="G92" s="43">
        <v>20477.36</v>
      </c>
      <c r="H92" s="24">
        <f aca="true" t="shared" si="3" ref="H92:H97">G92/F92*100</f>
        <v>101.54398492512149</v>
      </c>
    </row>
    <row r="93" spans="1:8" ht="57.75" customHeight="1">
      <c r="A93" s="11"/>
      <c r="B93" s="12"/>
      <c r="C93" s="33" t="s">
        <v>124</v>
      </c>
      <c r="D93" s="22" t="s">
        <v>125</v>
      </c>
      <c r="E93" s="42">
        <v>22120</v>
      </c>
      <c r="F93" s="43">
        <v>4131.33</v>
      </c>
      <c r="G93" s="43">
        <v>4131.33</v>
      </c>
      <c r="H93" s="24">
        <f t="shared" si="3"/>
        <v>100</v>
      </c>
    </row>
    <row r="94" spans="1:8" ht="18.75" customHeight="1">
      <c r="A94" s="11"/>
      <c r="B94" s="17" t="s">
        <v>126</v>
      </c>
      <c r="C94" s="54"/>
      <c r="D94" s="19" t="s">
        <v>127</v>
      </c>
      <c r="E94" s="38">
        <f>SUM(E95:E101)</f>
        <v>210090</v>
      </c>
      <c r="F94" s="39">
        <f>SUM(F95:F101)</f>
        <v>295644.73</v>
      </c>
      <c r="G94" s="39">
        <f>SUM(G95:G101)</f>
        <v>295020.38</v>
      </c>
      <c r="H94" s="21">
        <f t="shared" si="3"/>
        <v>99.7888174769765</v>
      </c>
    </row>
    <row r="95" spans="1:8" ht="18.75" customHeight="1">
      <c r="A95" s="11"/>
      <c r="B95" s="17"/>
      <c r="C95" s="18" t="s">
        <v>26</v>
      </c>
      <c r="D95" s="22" t="s">
        <v>27</v>
      </c>
      <c r="E95" s="42">
        <f>'[1]analityka szkoły'!E22+'[1]analityka szkoły'!E30</f>
        <v>500</v>
      </c>
      <c r="F95" s="43">
        <v>500</v>
      </c>
      <c r="G95" s="43">
        <v>372</v>
      </c>
      <c r="H95" s="24">
        <f t="shared" si="3"/>
        <v>74.4</v>
      </c>
    </row>
    <row r="96" spans="1:8" ht="69" customHeight="1">
      <c r="A96" s="11"/>
      <c r="B96" s="17"/>
      <c r="C96" s="33" t="s">
        <v>32</v>
      </c>
      <c r="D96" s="22" t="s">
        <v>120</v>
      </c>
      <c r="E96" s="42">
        <f>'[1]analityka szkoły'!E23+'[1]analityka szkoły'!E26+'[1]analityka szkoły'!E28+'[1]analityka szkoły'!E31</f>
        <v>119540</v>
      </c>
      <c r="F96" s="43">
        <v>118202</v>
      </c>
      <c r="G96" s="43">
        <v>108855.7</v>
      </c>
      <c r="H96" s="24">
        <f t="shared" si="3"/>
        <v>92.0929425898039</v>
      </c>
    </row>
    <row r="97" spans="1:8" ht="18.75" customHeight="1">
      <c r="A97" s="11"/>
      <c r="B97" s="17"/>
      <c r="C97" s="18" t="s">
        <v>116</v>
      </c>
      <c r="D97" s="22" t="s">
        <v>117</v>
      </c>
      <c r="E97" s="42">
        <f>'[1]analityka szkoły'!E32</f>
        <v>500</v>
      </c>
      <c r="F97" s="43">
        <v>3181</v>
      </c>
      <c r="G97" s="43">
        <v>3973.7</v>
      </c>
      <c r="H97" s="24">
        <f t="shared" si="3"/>
        <v>124.91983652939327</v>
      </c>
    </row>
    <row r="98" spans="1:8" ht="18.75" customHeight="1">
      <c r="A98" s="11"/>
      <c r="B98" s="17"/>
      <c r="C98" s="29" t="s">
        <v>34</v>
      </c>
      <c r="D98" s="44" t="s">
        <v>35</v>
      </c>
      <c r="E98" s="42"/>
      <c r="F98" s="43"/>
      <c r="G98" s="43">
        <v>3394.01</v>
      </c>
      <c r="H98" s="24"/>
    </row>
    <row r="99" spans="1:8" ht="18.75" customHeight="1">
      <c r="A99" s="11"/>
      <c r="B99" s="17"/>
      <c r="C99" s="33" t="s">
        <v>36</v>
      </c>
      <c r="D99" s="22" t="s">
        <v>37</v>
      </c>
      <c r="E99" s="42">
        <f>'[1]analityka szkoły'!E24+'[1]analityka szkoły'!E33</f>
        <v>89550</v>
      </c>
      <c r="F99" s="43">
        <v>109288.73</v>
      </c>
      <c r="G99" s="43">
        <v>113951.97</v>
      </c>
      <c r="H99" s="24">
        <f aca="true" t="shared" si="4" ref="H99:H104">G99/F99*100</f>
        <v>104.26689924935535</v>
      </c>
    </row>
    <row r="100" spans="1:8" ht="57" customHeight="1">
      <c r="A100" s="11"/>
      <c r="B100" s="17"/>
      <c r="C100" s="55" t="s">
        <v>128</v>
      </c>
      <c r="D100" s="31" t="s">
        <v>129</v>
      </c>
      <c r="E100" s="42"/>
      <c r="F100" s="43">
        <v>44160</v>
      </c>
      <c r="G100" s="43">
        <v>44160</v>
      </c>
      <c r="H100" s="24">
        <f t="shared" si="4"/>
        <v>100</v>
      </c>
    </row>
    <row r="101" spans="1:8" ht="46.5" customHeight="1">
      <c r="A101" s="11"/>
      <c r="B101" s="17"/>
      <c r="C101" s="55" t="s">
        <v>38</v>
      </c>
      <c r="D101" s="35" t="s">
        <v>39</v>
      </c>
      <c r="E101" s="42"/>
      <c r="F101" s="43">
        <v>20313</v>
      </c>
      <c r="G101" s="43">
        <v>20313</v>
      </c>
      <c r="H101" s="24">
        <f t="shared" si="4"/>
        <v>100</v>
      </c>
    </row>
    <row r="102" spans="1:8" ht="32.25" customHeight="1">
      <c r="A102" s="26"/>
      <c r="B102" s="17" t="s">
        <v>130</v>
      </c>
      <c r="C102" s="54"/>
      <c r="D102" s="19" t="s">
        <v>131</v>
      </c>
      <c r="E102" s="40">
        <f>SUM(E103:E104)</f>
        <v>65894</v>
      </c>
      <c r="F102" s="41">
        <f>SUM(F103:F105)</f>
        <v>69897</v>
      </c>
      <c r="G102" s="41">
        <f>SUM(G103:G105)</f>
        <v>70432.4</v>
      </c>
      <c r="H102" s="21">
        <f t="shared" si="4"/>
        <v>100.76598423394422</v>
      </c>
    </row>
    <row r="103" spans="1:8" ht="71.25" customHeight="1">
      <c r="A103" s="26"/>
      <c r="B103" s="27"/>
      <c r="C103" s="33" t="s">
        <v>32</v>
      </c>
      <c r="D103" s="22" t="s">
        <v>120</v>
      </c>
      <c r="E103" s="42">
        <f>'[1]analityka szkoły'!E36</f>
        <v>8520</v>
      </c>
      <c r="F103" s="43">
        <v>8520</v>
      </c>
      <c r="G103" s="43">
        <v>8527</v>
      </c>
      <c r="H103" s="24">
        <f t="shared" si="4"/>
        <v>100.08215962441314</v>
      </c>
    </row>
    <row r="104" spans="1:8" ht="21.75" customHeight="1">
      <c r="A104" s="26"/>
      <c r="B104" s="27"/>
      <c r="C104" s="18" t="s">
        <v>116</v>
      </c>
      <c r="D104" s="22" t="s">
        <v>117</v>
      </c>
      <c r="E104" s="42">
        <f>'[1]analityka szkoły'!E37</f>
        <v>57374</v>
      </c>
      <c r="F104" s="43">
        <v>61377</v>
      </c>
      <c r="G104" s="43">
        <v>61370</v>
      </c>
      <c r="H104" s="24">
        <f t="shared" si="4"/>
        <v>99.98859507633152</v>
      </c>
    </row>
    <row r="105" spans="1:8" ht="24" customHeight="1">
      <c r="A105" s="26"/>
      <c r="B105" s="27"/>
      <c r="C105" s="29" t="s">
        <v>34</v>
      </c>
      <c r="D105" s="44" t="s">
        <v>35</v>
      </c>
      <c r="E105" s="42"/>
      <c r="F105" s="43"/>
      <c r="G105" s="43">
        <v>535.4</v>
      </c>
      <c r="H105" s="24"/>
    </row>
    <row r="106" spans="1:8" ht="21.75" customHeight="1">
      <c r="A106" s="11" t="s">
        <v>132</v>
      </c>
      <c r="B106" s="12"/>
      <c r="C106" s="37"/>
      <c r="D106" s="13" t="s">
        <v>133</v>
      </c>
      <c r="E106" s="38">
        <f>SUM(E107)</f>
        <v>128000</v>
      </c>
      <c r="F106" s="39">
        <f>SUM(F107)</f>
        <v>152546.9</v>
      </c>
      <c r="G106" s="39">
        <f>SUM(G107)</f>
        <v>146146.9</v>
      </c>
      <c r="H106" s="15">
        <f aca="true" t="shared" si="5" ref="H106:H119">G106/F106*100</f>
        <v>95.80456895551467</v>
      </c>
    </row>
    <row r="107" spans="1:8" ht="19.5" customHeight="1">
      <c r="A107" s="11"/>
      <c r="B107" s="12" t="s">
        <v>134</v>
      </c>
      <c r="C107" s="37"/>
      <c r="D107" s="58" t="s">
        <v>135</v>
      </c>
      <c r="E107" s="38">
        <f>SUM(E108:E109)</f>
        <v>128000</v>
      </c>
      <c r="F107" s="39">
        <f>SUM(F108:F109)</f>
        <v>152546.9</v>
      </c>
      <c r="G107" s="39">
        <f>SUM(G108:G109)</f>
        <v>146146.9</v>
      </c>
      <c r="H107" s="21">
        <f t="shared" si="5"/>
        <v>95.80456895551467</v>
      </c>
    </row>
    <row r="108" spans="1:8" ht="87.75" customHeight="1">
      <c r="A108" s="11"/>
      <c r="B108" s="12"/>
      <c r="C108" s="33" t="s">
        <v>136</v>
      </c>
      <c r="D108" s="22" t="s">
        <v>137</v>
      </c>
      <c r="E108" s="59">
        <v>96000</v>
      </c>
      <c r="F108" s="60">
        <v>114410.18</v>
      </c>
      <c r="G108" s="60">
        <v>109610.17</v>
      </c>
      <c r="H108" s="24">
        <f t="shared" si="5"/>
        <v>95.80456039838413</v>
      </c>
    </row>
    <row r="109" spans="1:8" ht="87.75" customHeight="1">
      <c r="A109" s="26"/>
      <c r="B109" s="27"/>
      <c r="C109" s="18" t="s">
        <v>138</v>
      </c>
      <c r="D109" s="22" t="s">
        <v>137</v>
      </c>
      <c r="E109" s="42">
        <v>32000</v>
      </c>
      <c r="F109" s="43">
        <v>38136.72</v>
      </c>
      <c r="G109" s="43">
        <v>36536.73</v>
      </c>
      <c r="H109" s="24">
        <f t="shared" si="5"/>
        <v>95.80459462691077</v>
      </c>
    </row>
    <row r="110" spans="1:8" ht="18.75" customHeight="1">
      <c r="A110" s="11" t="s">
        <v>139</v>
      </c>
      <c r="B110" s="12"/>
      <c r="C110" s="37"/>
      <c r="D110" s="13" t="s">
        <v>140</v>
      </c>
      <c r="E110" s="38">
        <f>E111+E116+E113</f>
        <v>2210000</v>
      </c>
      <c r="F110" s="39">
        <f>F111+F116+F113</f>
        <v>2143790</v>
      </c>
      <c r="G110" s="39">
        <f>G111+G116+G113</f>
        <v>2017563.6400000001</v>
      </c>
      <c r="H110" s="15">
        <f t="shared" si="5"/>
        <v>94.11199977609748</v>
      </c>
    </row>
    <row r="111" spans="1:8" ht="19.5" customHeight="1">
      <c r="A111" s="11"/>
      <c r="B111" s="12" t="s">
        <v>141</v>
      </c>
      <c r="C111" s="37"/>
      <c r="D111" s="61" t="s">
        <v>142</v>
      </c>
      <c r="E111" s="40">
        <f>E112</f>
        <v>990000</v>
      </c>
      <c r="F111" s="41">
        <f>F112</f>
        <v>990000</v>
      </c>
      <c r="G111" s="41">
        <f>G112</f>
        <v>989999.24</v>
      </c>
      <c r="H111" s="21">
        <f t="shared" si="5"/>
        <v>99.99992323232323</v>
      </c>
    </row>
    <row r="112" spans="1:8" ht="58.5" customHeight="1">
      <c r="A112" s="11"/>
      <c r="B112" s="12"/>
      <c r="C112" s="33" t="s">
        <v>42</v>
      </c>
      <c r="D112" s="22" t="s">
        <v>143</v>
      </c>
      <c r="E112" s="59">
        <v>990000</v>
      </c>
      <c r="F112" s="60">
        <v>990000</v>
      </c>
      <c r="G112" s="60">
        <v>989999.24</v>
      </c>
      <c r="H112" s="24">
        <f t="shared" si="5"/>
        <v>99.99992323232323</v>
      </c>
    </row>
    <row r="113" spans="1:8" ht="21" customHeight="1">
      <c r="A113" s="11"/>
      <c r="B113" s="17" t="s">
        <v>144</v>
      </c>
      <c r="C113" s="62"/>
      <c r="D113" s="63" t="s">
        <v>145</v>
      </c>
      <c r="E113" s="40"/>
      <c r="F113" s="41">
        <f>SUM(F114:F115)</f>
        <v>161578</v>
      </c>
      <c r="G113" s="41">
        <f>SUM(G114:G115)</f>
        <v>161578</v>
      </c>
      <c r="H113" s="21">
        <f t="shared" si="5"/>
        <v>100</v>
      </c>
    </row>
    <row r="114" spans="1:8" ht="58.5" customHeight="1">
      <c r="A114" s="11"/>
      <c r="B114" s="26"/>
      <c r="C114" s="64" t="s">
        <v>14</v>
      </c>
      <c r="D114" s="22" t="s">
        <v>15</v>
      </c>
      <c r="E114" s="42"/>
      <c r="F114" s="43">
        <v>30000</v>
      </c>
      <c r="G114" s="43">
        <v>30000</v>
      </c>
      <c r="H114" s="24">
        <f t="shared" si="5"/>
        <v>100</v>
      </c>
    </row>
    <row r="115" spans="1:8" ht="67.5" customHeight="1">
      <c r="A115" s="11"/>
      <c r="B115" s="26"/>
      <c r="C115" s="49">
        <v>6410</v>
      </c>
      <c r="D115" s="22" t="s">
        <v>57</v>
      </c>
      <c r="E115" s="42"/>
      <c r="F115" s="43">
        <v>131578</v>
      </c>
      <c r="G115" s="43">
        <v>131578</v>
      </c>
      <c r="H115" s="24">
        <f t="shared" si="5"/>
        <v>100</v>
      </c>
    </row>
    <row r="116" spans="1:8" ht="46.5" customHeight="1">
      <c r="A116" s="26"/>
      <c r="B116" s="17" t="s">
        <v>146</v>
      </c>
      <c r="C116" s="54"/>
      <c r="D116" s="19" t="s">
        <v>147</v>
      </c>
      <c r="E116" s="40">
        <f>E117</f>
        <v>1220000</v>
      </c>
      <c r="F116" s="41">
        <f>F117</f>
        <v>992212</v>
      </c>
      <c r="G116" s="41">
        <f>G117</f>
        <v>865986.4</v>
      </c>
      <c r="H116" s="21">
        <f t="shared" si="5"/>
        <v>87.27836389803792</v>
      </c>
    </row>
    <row r="117" spans="1:8" ht="57" customHeight="1">
      <c r="A117" s="26"/>
      <c r="B117" s="27"/>
      <c r="C117" s="33" t="s">
        <v>14</v>
      </c>
      <c r="D117" s="22" t="s">
        <v>148</v>
      </c>
      <c r="E117" s="42">
        <v>1220000</v>
      </c>
      <c r="F117" s="43">
        <v>992212</v>
      </c>
      <c r="G117" s="43">
        <v>865986.4</v>
      </c>
      <c r="H117" s="24">
        <f t="shared" si="5"/>
        <v>87.27836389803792</v>
      </c>
    </row>
    <row r="118" spans="1:8" ht="19.5" customHeight="1">
      <c r="A118" s="11" t="s">
        <v>149</v>
      </c>
      <c r="B118" s="12"/>
      <c r="C118" s="65"/>
      <c r="D118" s="53" t="s">
        <v>150</v>
      </c>
      <c r="E118" s="38">
        <f>E119+E125+E127+E134+E138</f>
        <v>880961</v>
      </c>
      <c r="F118" s="39">
        <f>F119+F125+F127+F134+F138</f>
        <v>1287543.5799999998</v>
      </c>
      <c r="G118" s="39">
        <f>G119+G125+G127+G134+G138</f>
        <v>1286232.9999999998</v>
      </c>
      <c r="H118" s="15">
        <f t="shared" si="5"/>
        <v>99.89821082405615</v>
      </c>
    </row>
    <row r="119" spans="1:8" ht="23.25" customHeight="1">
      <c r="A119" s="26"/>
      <c r="B119" s="17" t="s">
        <v>151</v>
      </c>
      <c r="C119" s="54"/>
      <c r="D119" s="19" t="s">
        <v>152</v>
      </c>
      <c r="E119" s="40">
        <f>SUM(E120:E124)</f>
        <v>480499</v>
      </c>
      <c r="F119" s="41">
        <f>SUM(F120:F124)</f>
        <v>464471.43</v>
      </c>
      <c r="G119" s="41">
        <f>SUM(G120:G124)</f>
        <v>464204.27999999997</v>
      </c>
      <c r="H119" s="21">
        <f t="shared" si="5"/>
        <v>99.94248300697419</v>
      </c>
    </row>
    <row r="120" spans="1:8" ht="45" customHeight="1">
      <c r="A120" s="26"/>
      <c r="B120" s="17"/>
      <c r="C120" s="18" t="s">
        <v>153</v>
      </c>
      <c r="D120" s="22" t="s">
        <v>154</v>
      </c>
      <c r="E120" s="42"/>
      <c r="F120" s="43"/>
      <c r="G120" s="43">
        <v>761.45</v>
      </c>
      <c r="H120" s="24"/>
    </row>
    <row r="121" spans="1:8" ht="21" customHeight="1">
      <c r="A121" s="26"/>
      <c r="B121" s="27"/>
      <c r="C121" s="18" t="s">
        <v>116</v>
      </c>
      <c r="D121" s="22" t="s">
        <v>117</v>
      </c>
      <c r="E121" s="42">
        <v>7000</v>
      </c>
      <c r="F121" s="43">
        <v>7000</v>
      </c>
      <c r="G121" s="43">
        <v>6269.99</v>
      </c>
      <c r="H121" s="24">
        <f aca="true" t="shared" si="6" ref="H121:H127">G121/F121*100</f>
        <v>89.57128571428571</v>
      </c>
    </row>
    <row r="122" spans="1:8" ht="19.5" customHeight="1">
      <c r="A122" s="26"/>
      <c r="B122" s="17"/>
      <c r="C122" s="18" t="s">
        <v>34</v>
      </c>
      <c r="D122" s="22" t="s">
        <v>35</v>
      </c>
      <c r="E122" s="42">
        <v>600</v>
      </c>
      <c r="F122" s="43">
        <v>600</v>
      </c>
      <c r="G122" s="43">
        <v>301.41</v>
      </c>
      <c r="H122" s="24">
        <f t="shared" si="6"/>
        <v>50.23500000000001</v>
      </c>
    </row>
    <row r="123" spans="1:8" ht="45" customHeight="1">
      <c r="A123" s="26"/>
      <c r="B123" s="17"/>
      <c r="C123" s="18" t="s">
        <v>155</v>
      </c>
      <c r="D123" s="22" t="s">
        <v>156</v>
      </c>
      <c r="E123" s="42"/>
      <c r="F123" s="43">
        <v>15000</v>
      </c>
      <c r="G123" s="43">
        <v>15000</v>
      </c>
      <c r="H123" s="24">
        <f t="shared" si="6"/>
        <v>100</v>
      </c>
    </row>
    <row r="124" spans="1:8" ht="54.75" customHeight="1">
      <c r="A124" s="26"/>
      <c r="B124" s="17"/>
      <c r="C124" s="18" t="s">
        <v>128</v>
      </c>
      <c r="D124" s="22" t="s">
        <v>129</v>
      </c>
      <c r="E124" s="42">
        <v>472899</v>
      </c>
      <c r="F124" s="43">
        <v>441871.43</v>
      </c>
      <c r="G124" s="43">
        <v>441871.43</v>
      </c>
      <c r="H124" s="24">
        <f t="shared" si="6"/>
        <v>100</v>
      </c>
    </row>
    <row r="125" spans="1:8" ht="20.25" customHeight="1">
      <c r="A125" s="26"/>
      <c r="B125" s="17" t="s">
        <v>157</v>
      </c>
      <c r="C125" s="54"/>
      <c r="D125" s="19" t="s">
        <v>158</v>
      </c>
      <c r="E125" s="40">
        <f>SUM(E126:E126)</f>
        <v>375000</v>
      </c>
      <c r="F125" s="41">
        <f>SUM(F126:F126)</f>
        <v>721500</v>
      </c>
      <c r="G125" s="41">
        <f>SUM(G126:G126)</f>
        <v>721445.64</v>
      </c>
      <c r="H125" s="21">
        <f t="shared" si="6"/>
        <v>99.9924656964657</v>
      </c>
    </row>
    <row r="126" spans="1:8" ht="59.25" customHeight="1">
      <c r="A126" s="26"/>
      <c r="B126" s="17"/>
      <c r="C126" s="18" t="s">
        <v>14</v>
      </c>
      <c r="D126" s="22" t="s">
        <v>15</v>
      </c>
      <c r="E126" s="42">
        <v>375000</v>
      </c>
      <c r="F126" s="43">
        <v>721500</v>
      </c>
      <c r="G126" s="43">
        <v>721445.64</v>
      </c>
      <c r="H126" s="24">
        <f t="shared" si="6"/>
        <v>99.9924656964657</v>
      </c>
    </row>
    <row r="127" spans="1:8" ht="22.5" customHeight="1">
      <c r="A127" s="26"/>
      <c r="B127" s="17" t="s">
        <v>159</v>
      </c>
      <c r="C127" s="18"/>
      <c r="D127" s="19" t="s">
        <v>160</v>
      </c>
      <c r="E127" s="40">
        <f>SUM(E128:E133)</f>
        <v>22242</v>
      </c>
      <c r="F127" s="41">
        <f>SUM(F128:F133)</f>
        <v>63352.15</v>
      </c>
      <c r="G127" s="41">
        <f>SUM(G128:G133)</f>
        <v>65464.21</v>
      </c>
      <c r="H127" s="21">
        <f t="shared" si="6"/>
        <v>103.33384107721679</v>
      </c>
    </row>
    <row r="128" spans="1:8" ht="46.5" customHeight="1">
      <c r="A128" s="26"/>
      <c r="B128" s="17"/>
      <c r="C128" s="18" t="s">
        <v>153</v>
      </c>
      <c r="D128" s="22" t="s">
        <v>161</v>
      </c>
      <c r="E128" s="42"/>
      <c r="F128" s="43"/>
      <c r="G128" s="43">
        <v>1053.61</v>
      </c>
      <c r="H128" s="24"/>
    </row>
    <row r="129" spans="1:8" ht="21.75" customHeight="1">
      <c r="A129" s="26"/>
      <c r="B129" s="17"/>
      <c r="C129" s="18" t="s">
        <v>116</v>
      </c>
      <c r="D129" s="22" t="s">
        <v>117</v>
      </c>
      <c r="E129" s="42">
        <v>6680</v>
      </c>
      <c r="F129" s="43">
        <v>6680</v>
      </c>
      <c r="G129" s="43">
        <v>6969.18</v>
      </c>
      <c r="H129" s="24">
        <f>G129/F129*100</f>
        <v>104.32904191616768</v>
      </c>
    </row>
    <row r="130" spans="1:8" ht="32.25" customHeight="1">
      <c r="A130" s="26"/>
      <c r="B130" s="17"/>
      <c r="C130" s="18" t="s">
        <v>162</v>
      </c>
      <c r="D130" s="22" t="s">
        <v>163</v>
      </c>
      <c r="E130" s="42"/>
      <c r="F130" s="43"/>
      <c r="G130" s="43">
        <v>765.61</v>
      </c>
      <c r="H130" s="24"/>
    </row>
    <row r="131" spans="1:8" ht="21.75" customHeight="1">
      <c r="A131" s="26"/>
      <c r="B131" s="17"/>
      <c r="C131" s="18" t="s">
        <v>34</v>
      </c>
      <c r="D131" s="22" t="s">
        <v>35</v>
      </c>
      <c r="E131" s="42"/>
      <c r="F131" s="43"/>
      <c r="G131" s="43">
        <v>4.34</v>
      </c>
      <c r="H131" s="24"/>
    </row>
    <row r="132" spans="1:8" ht="57" customHeight="1">
      <c r="A132" s="26"/>
      <c r="B132" s="17"/>
      <c r="C132" s="29" t="s">
        <v>164</v>
      </c>
      <c r="D132" s="44" t="s">
        <v>165</v>
      </c>
      <c r="E132" s="42"/>
      <c r="F132" s="43">
        <v>7812</v>
      </c>
      <c r="G132" s="43">
        <v>7812</v>
      </c>
      <c r="H132" s="24">
        <f>G132/F132*100</f>
        <v>100</v>
      </c>
    </row>
    <row r="133" spans="1:8" ht="54.75" customHeight="1">
      <c r="A133" s="26"/>
      <c r="B133" s="17"/>
      <c r="C133" s="18" t="s">
        <v>128</v>
      </c>
      <c r="D133" s="22" t="s">
        <v>129</v>
      </c>
      <c r="E133" s="42">
        <v>15562</v>
      </c>
      <c r="F133" s="43">
        <v>48860.15</v>
      </c>
      <c r="G133" s="43">
        <v>48859.47</v>
      </c>
      <c r="H133" s="24">
        <f>G133/F133*100</f>
        <v>99.99860827279491</v>
      </c>
    </row>
    <row r="134" spans="1:8" ht="22.5" customHeight="1">
      <c r="A134" s="26"/>
      <c r="B134" s="17" t="s">
        <v>166</v>
      </c>
      <c r="C134" s="18"/>
      <c r="D134" s="19" t="s">
        <v>167</v>
      </c>
      <c r="E134" s="40">
        <f>E136</f>
        <v>3220</v>
      </c>
      <c r="F134" s="41">
        <f>SUM(F135:F137)</f>
        <v>8220</v>
      </c>
      <c r="G134" s="41">
        <f>SUM(G135:G137)</f>
        <v>9082.9</v>
      </c>
      <c r="H134" s="21">
        <f>G134/F134*100</f>
        <v>110.49756690997567</v>
      </c>
    </row>
    <row r="135" spans="1:8" ht="24.75" customHeight="1">
      <c r="A135" s="26"/>
      <c r="B135" s="17"/>
      <c r="C135" s="18" t="s">
        <v>34</v>
      </c>
      <c r="D135" s="22" t="s">
        <v>35</v>
      </c>
      <c r="E135" s="42"/>
      <c r="F135" s="43"/>
      <c r="G135" s="43">
        <v>458.59</v>
      </c>
      <c r="H135" s="24"/>
    </row>
    <row r="136" spans="1:8" ht="20.25" customHeight="1">
      <c r="A136" s="26"/>
      <c r="B136" s="17"/>
      <c r="C136" s="18" t="s">
        <v>36</v>
      </c>
      <c r="D136" s="22" t="s">
        <v>37</v>
      </c>
      <c r="E136" s="42">
        <v>3220</v>
      </c>
      <c r="F136" s="43">
        <v>3220</v>
      </c>
      <c r="G136" s="43">
        <v>3627.31</v>
      </c>
      <c r="H136" s="24">
        <f>G136/F136*100</f>
        <v>112.64937888198759</v>
      </c>
    </row>
    <row r="137" spans="1:8" ht="43.5" customHeight="1">
      <c r="A137" s="26"/>
      <c r="B137" s="17"/>
      <c r="C137" s="18" t="s">
        <v>155</v>
      </c>
      <c r="D137" s="22" t="s">
        <v>156</v>
      </c>
      <c r="E137" s="42"/>
      <c r="F137" s="43">
        <v>5000</v>
      </c>
      <c r="G137" s="43">
        <v>4997</v>
      </c>
      <c r="H137" s="24">
        <f>G137/F137*100</f>
        <v>99.94</v>
      </c>
    </row>
    <row r="138" spans="1:8" ht="44.25" customHeight="1">
      <c r="A138" s="26"/>
      <c r="B138" s="17" t="s">
        <v>168</v>
      </c>
      <c r="C138" s="18"/>
      <c r="D138" s="19" t="s">
        <v>169</v>
      </c>
      <c r="E138" s="40"/>
      <c r="F138" s="41">
        <f>SUM(F139:F141)</f>
        <v>30000</v>
      </c>
      <c r="G138" s="41">
        <f>SUM(G139:G141)</f>
        <v>26035.97</v>
      </c>
      <c r="H138" s="21">
        <f>G138/F138*100</f>
        <v>86.78656666666667</v>
      </c>
    </row>
    <row r="139" spans="1:8" ht="23.25" customHeight="1">
      <c r="A139" s="26"/>
      <c r="B139" s="17"/>
      <c r="C139" s="18" t="s">
        <v>34</v>
      </c>
      <c r="D139" s="22" t="s">
        <v>35</v>
      </c>
      <c r="E139" s="42"/>
      <c r="F139" s="43"/>
      <c r="G139" s="43">
        <v>87.04</v>
      </c>
      <c r="H139" s="24"/>
    </row>
    <row r="140" spans="1:8" ht="21.75" customHeight="1">
      <c r="A140" s="26"/>
      <c r="B140" s="17"/>
      <c r="C140" s="18" t="s">
        <v>36</v>
      </c>
      <c r="D140" s="22" t="s">
        <v>37</v>
      </c>
      <c r="E140" s="42"/>
      <c r="F140" s="43"/>
      <c r="G140" s="43">
        <v>0.95</v>
      </c>
      <c r="H140" s="24"/>
    </row>
    <row r="141" spans="1:8" ht="45" customHeight="1">
      <c r="A141" s="26"/>
      <c r="B141" s="17"/>
      <c r="C141" s="18" t="s">
        <v>155</v>
      </c>
      <c r="D141" s="22" t="s">
        <v>156</v>
      </c>
      <c r="E141" s="42"/>
      <c r="F141" s="43">
        <v>30000</v>
      </c>
      <c r="G141" s="43">
        <v>25947.98</v>
      </c>
      <c r="H141" s="24">
        <f aca="true" t="shared" si="7" ref="H141:H147">G141/F141*100</f>
        <v>86.49326666666667</v>
      </c>
    </row>
    <row r="142" spans="1:8" ht="32.25" customHeight="1">
      <c r="A142" s="11" t="s">
        <v>170</v>
      </c>
      <c r="B142" s="12"/>
      <c r="C142" s="37"/>
      <c r="D142" s="13" t="s">
        <v>171</v>
      </c>
      <c r="E142" s="38">
        <f>E143+E145+E147</f>
        <v>876101</v>
      </c>
      <c r="F142" s="39">
        <f>F143+F145+F147</f>
        <v>868525.47</v>
      </c>
      <c r="G142" s="39">
        <f>G143+G145+G147</f>
        <v>850763.5800000001</v>
      </c>
      <c r="H142" s="15">
        <f t="shared" si="7"/>
        <v>97.9549373491603</v>
      </c>
    </row>
    <row r="143" spans="1:8" ht="32.25" customHeight="1">
      <c r="A143" s="26"/>
      <c r="B143" s="17" t="s">
        <v>172</v>
      </c>
      <c r="C143" s="18"/>
      <c r="D143" s="19" t="s">
        <v>173</v>
      </c>
      <c r="E143" s="20">
        <f>E144</f>
        <v>61800</v>
      </c>
      <c r="F143" s="21">
        <f>F144</f>
        <v>72800</v>
      </c>
      <c r="G143" s="21">
        <f>G144</f>
        <v>72800</v>
      </c>
      <c r="H143" s="21">
        <f t="shared" si="7"/>
        <v>100</v>
      </c>
    </row>
    <row r="144" spans="1:8" ht="57" customHeight="1">
      <c r="A144" s="26"/>
      <c r="B144" s="27"/>
      <c r="C144" s="18" t="s">
        <v>14</v>
      </c>
      <c r="D144" s="22" t="s">
        <v>15</v>
      </c>
      <c r="E144" s="23">
        <v>61800</v>
      </c>
      <c r="F144" s="24">
        <v>72800</v>
      </c>
      <c r="G144" s="24">
        <v>72800</v>
      </c>
      <c r="H144" s="24">
        <f t="shared" si="7"/>
        <v>100</v>
      </c>
    </row>
    <row r="145" spans="1:8" ht="33.75" customHeight="1">
      <c r="A145" s="26"/>
      <c r="B145" s="17" t="s">
        <v>174</v>
      </c>
      <c r="C145" s="18"/>
      <c r="D145" s="19" t="s">
        <v>175</v>
      </c>
      <c r="E145" s="20">
        <f>E146</f>
        <v>18500</v>
      </c>
      <c r="F145" s="21">
        <f>F146</f>
        <v>20878</v>
      </c>
      <c r="G145" s="21">
        <f>G146</f>
        <v>20878</v>
      </c>
      <c r="H145" s="21">
        <f t="shared" si="7"/>
        <v>100</v>
      </c>
    </row>
    <row r="146" spans="1:8" ht="48.75" customHeight="1">
      <c r="A146" s="26"/>
      <c r="B146" s="27"/>
      <c r="C146" s="33" t="s">
        <v>78</v>
      </c>
      <c r="D146" s="22" t="s">
        <v>79</v>
      </c>
      <c r="E146" s="42">
        <v>18500</v>
      </c>
      <c r="F146" s="43">
        <v>20878</v>
      </c>
      <c r="G146" s="43">
        <v>20878</v>
      </c>
      <c r="H146" s="24">
        <f t="shared" si="7"/>
        <v>100</v>
      </c>
    </row>
    <row r="147" spans="1:8" ht="21" customHeight="1">
      <c r="A147" s="26"/>
      <c r="B147" s="17" t="s">
        <v>176</v>
      </c>
      <c r="C147" s="18"/>
      <c r="D147" s="19" t="s">
        <v>177</v>
      </c>
      <c r="E147" s="20">
        <f>SUM(E148:E154)</f>
        <v>795801</v>
      </c>
      <c r="F147" s="21">
        <f>SUM(F148:F154)</f>
        <v>774847.47</v>
      </c>
      <c r="G147" s="21">
        <f>SUM(G148:G154)</f>
        <v>757085.5800000001</v>
      </c>
      <c r="H147" s="21">
        <f t="shared" si="7"/>
        <v>97.70769207002768</v>
      </c>
    </row>
    <row r="148" spans="1:8" ht="21" customHeight="1">
      <c r="A148" s="26"/>
      <c r="B148" s="17"/>
      <c r="C148" s="18" t="s">
        <v>34</v>
      </c>
      <c r="D148" s="22" t="s">
        <v>35</v>
      </c>
      <c r="E148" s="23"/>
      <c r="F148" s="24"/>
      <c r="G148" s="24">
        <v>534.68</v>
      </c>
      <c r="H148" s="24"/>
    </row>
    <row r="149" spans="1:8" ht="18.75" customHeight="1">
      <c r="A149" s="26"/>
      <c r="B149" s="17"/>
      <c r="C149" s="18" t="s">
        <v>178</v>
      </c>
      <c r="D149" s="22" t="s">
        <v>35</v>
      </c>
      <c r="E149" s="23"/>
      <c r="F149" s="24"/>
      <c r="G149" s="24">
        <v>1353.98</v>
      </c>
      <c r="H149" s="24"/>
    </row>
    <row r="150" spans="1:8" ht="19.5" customHeight="1">
      <c r="A150" s="26"/>
      <c r="B150" s="17"/>
      <c r="C150" s="18" t="s">
        <v>36</v>
      </c>
      <c r="D150" s="22" t="s">
        <v>37</v>
      </c>
      <c r="E150" s="23">
        <v>33000</v>
      </c>
      <c r="F150" s="24"/>
      <c r="G150" s="24"/>
      <c r="H150" s="24"/>
    </row>
    <row r="151" spans="1:8" ht="21" customHeight="1">
      <c r="A151" s="26"/>
      <c r="B151" s="17"/>
      <c r="C151" s="18" t="s">
        <v>179</v>
      </c>
      <c r="D151" s="22" t="s">
        <v>37</v>
      </c>
      <c r="E151" s="23"/>
      <c r="F151" s="24">
        <v>39176.92</v>
      </c>
      <c r="G151" s="24">
        <v>39176.92</v>
      </c>
      <c r="H151" s="24">
        <f>G151/F151*100</f>
        <v>100</v>
      </c>
    </row>
    <row r="152" spans="1:8" ht="67.5" customHeight="1">
      <c r="A152" s="26"/>
      <c r="B152" s="17"/>
      <c r="C152" s="18" t="s">
        <v>180</v>
      </c>
      <c r="D152" s="22" t="s">
        <v>181</v>
      </c>
      <c r="E152" s="23"/>
      <c r="F152" s="24">
        <v>266700</v>
      </c>
      <c r="G152" s="24">
        <v>266700</v>
      </c>
      <c r="H152" s="24">
        <f>G152/F152*100</f>
        <v>100</v>
      </c>
    </row>
    <row r="153" spans="1:8" ht="43.5" customHeight="1">
      <c r="A153" s="26"/>
      <c r="B153" s="27"/>
      <c r="C153" s="33" t="s">
        <v>182</v>
      </c>
      <c r="D153" s="22" t="s">
        <v>183</v>
      </c>
      <c r="E153" s="42">
        <v>266693</v>
      </c>
      <c r="F153" s="43"/>
      <c r="G153" s="43"/>
      <c r="H153" s="24"/>
    </row>
    <row r="154" spans="1:8" ht="58.5" customHeight="1">
      <c r="A154" s="26"/>
      <c r="B154" s="27"/>
      <c r="C154" s="33" t="s">
        <v>184</v>
      </c>
      <c r="D154" s="22" t="s">
        <v>185</v>
      </c>
      <c r="E154" s="42">
        <v>496108</v>
      </c>
      <c r="F154" s="43">
        <v>468970.55</v>
      </c>
      <c r="G154" s="43">
        <v>449320</v>
      </c>
      <c r="H154" s="24">
        <f>G154/F154*100</f>
        <v>95.80985415821954</v>
      </c>
    </row>
    <row r="155" spans="1:8" ht="21.75" customHeight="1">
      <c r="A155" s="11" t="s">
        <v>186</v>
      </c>
      <c r="B155" s="12"/>
      <c r="C155" s="37"/>
      <c r="D155" s="13" t="s">
        <v>187</v>
      </c>
      <c r="E155" s="14">
        <f>E156+E158+E161+E165</f>
        <v>999395</v>
      </c>
      <c r="F155" s="15">
        <f>F156+F158+F161+F165</f>
        <v>1334921.6</v>
      </c>
      <c r="G155" s="15">
        <f>G156+G158+G161+G165</f>
        <v>1293222.01</v>
      </c>
      <c r="H155" s="15">
        <f>G155/F155*100</f>
        <v>96.87625175890479</v>
      </c>
    </row>
    <row r="156" spans="1:8" ht="27" customHeight="1">
      <c r="A156" s="26"/>
      <c r="B156" s="17" t="s">
        <v>188</v>
      </c>
      <c r="C156" s="18"/>
      <c r="D156" s="19" t="s">
        <v>189</v>
      </c>
      <c r="E156" s="20">
        <f>E157</f>
        <v>35640</v>
      </c>
      <c r="F156" s="21">
        <f>F157</f>
        <v>35640</v>
      </c>
      <c r="G156" s="21">
        <f>G157</f>
        <v>32069.73</v>
      </c>
      <c r="H156" s="21">
        <f>G156/F156*100</f>
        <v>89.98240740740741</v>
      </c>
    </row>
    <row r="157" spans="1:8" ht="44.25" customHeight="1">
      <c r="A157" s="26"/>
      <c r="B157" s="17"/>
      <c r="C157" s="18" t="s">
        <v>153</v>
      </c>
      <c r="D157" s="22" t="s">
        <v>190</v>
      </c>
      <c r="E157" s="23">
        <f>'[1]analityka szkoły'!E41</f>
        <v>35640</v>
      </c>
      <c r="F157" s="24">
        <v>35640</v>
      </c>
      <c r="G157" s="24">
        <v>32069.73</v>
      </c>
      <c r="H157" s="24">
        <f>G157/F157*100</f>
        <v>89.98240740740741</v>
      </c>
    </row>
    <row r="158" spans="1:8" ht="34.5" customHeight="1">
      <c r="A158" s="26"/>
      <c r="B158" s="17" t="s">
        <v>191</v>
      </c>
      <c r="C158" s="18"/>
      <c r="D158" s="19" t="s">
        <v>192</v>
      </c>
      <c r="E158" s="20">
        <f>E160</f>
        <v>6391</v>
      </c>
      <c r="F158" s="21">
        <f>SUM(F159:F160)</f>
        <v>10391</v>
      </c>
      <c r="G158" s="21">
        <f>SUM(G159:G160)</f>
        <v>9096.83</v>
      </c>
      <c r="H158" s="21">
        <f>G158/F158*100</f>
        <v>87.54527956885767</v>
      </c>
    </row>
    <row r="159" spans="1:8" ht="20.25" customHeight="1">
      <c r="A159" s="26"/>
      <c r="B159" s="17"/>
      <c r="C159" s="18" t="s">
        <v>34</v>
      </c>
      <c r="D159" s="22" t="s">
        <v>35</v>
      </c>
      <c r="E159" s="23"/>
      <c r="F159" s="24"/>
      <c r="G159" s="24">
        <v>523.44</v>
      </c>
      <c r="H159" s="24"/>
    </row>
    <row r="160" spans="1:8" ht="19.5" customHeight="1">
      <c r="A160" s="26"/>
      <c r="B160" s="17"/>
      <c r="C160" s="18" t="s">
        <v>36</v>
      </c>
      <c r="D160" s="22" t="s">
        <v>37</v>
      </c>
      <c r="E160" s="23">
        <v>6391</v>
      </c>
      <c r="F160" s="24">
        <v>10391</v>
      </c>
      <c r="G160" s="24">
        <v>8573.39</v>
      </c>
      <c r="H160" s="24">
        <f>G160/F160*100</f>
        <v>82.50784332595515</v>
      </c>
    </row>
    <row r="161" spans="1:8" ht="20.25" customHeight="1">
      <c r="A161" s="11"/>
      <c r="B161" s="17" t="s">
        <v>193</v>
      </c>
      <c r="C161" s="25"/>
      <c r="D161" s="19" t="s">
        <v>194</v>
      </c>
      <c r="E161" s="20">
        <f>E162+E163</f>
        <v>183364</v>
      </c>
      <c r="F161" s="21">
        <f>SUM(F162:F164)</f>
        <v>194794</v>
      </c>
      <c r="G161" s="21">
        <f>SUM(G162:G164)</f>
        <v>196843.18</v>
      </c>
      <c r="H161" s="21">
        <f>G161/F161*100</f>
        <v>101.0519728533733</v>
      </c>
    </row>
    <row r="162" spans="1:8" ht="72" customHeight="1">
      <c r="A162" s="26"/>
      <c r="B162" s="17"/>
      <c r="C162" s="33" t="s">
        <v>32</v>
      </c>
      <c r="D162" s="22" t="s">
        <v>120</v>
      </c>
      <c r="E162" s="23">
        <v>25944</v>
      </c>
      <c r="F162" s="23">
        <v>19374</v>
      </c>
      <c r="G162" s="24">
        <v>19444</v>
      </c>
      <c r="H162" s="24">
        <f>G162/F162*100</f>
        <v>100.36130897078559</v>
      </c>
    </row>
    <row r="163" spans="1:8" ht="19.5" customHeight="1">
      <c r="A163" s="26"/>
      <c r="B163" s="27"/>
      <c r="C163" s="18" t="s">
        <v>116</v>
      </c>
      <c r="D163" s="22" t="s">
        <v>117</v>
      </c>
      <c r="E163" s="23">
        <v>157420</v>
      </c>
      <c r="F163" s="24">
        <v>175420</v>
      </c>
      <c r="G163" s="24">
        <v>176826.78</v>
      </c>
      <c r="H163" s="24">
        <f>G163/F163*100</f>
        <v>100.80194960665831</v>
      </c>
    </row>
    <row r="164" spans="1:8" ht="20.25" customHeight="1">
      <c r="A164" s="26"/>
      <c r="B164" s="27"/>
      <c r="C164" s="18" t="s">
        <v>34</v>
      </c>
      <c r="D164" s="22" t="s">
        <v>35</v>
      </c>
      <c r="E164" s="23"/>
      <c r="F164" s="24"/>
      <c r="G164" s="24">
        <v>572.4</v>
      </c>
      <c r="H164" s="24"/>
    </row>
    <row r="165" spans="1:8" ht="20.25" customHeight="1">
      <c r="A165" s="26"/>
      <c r="B165" s="17" t="s">
        <v>195</v>
      </c>
      <c r="C165" s="37"/>
      <c r="D165" s="58" t="s">
        <v>196</v>
      </c>
      <c r="E165" s="20">
        <f>SUM(E167:E168)</f>
        <v>774000</v>
      </c>
      <c r="F165" s="21">
        <f>SUM(F166:F168)</f>
        <v>1094096.6</v>
      </c>
      <c r="G165" s="21">
        <f>SUM(G166:G168)</f>
        <v>1055212.27</v>
      </c>
      <c r="H165" s="21">
        <f aca="true" t="shared" si="8" ref="H165:H171">G165/F165*100</f>
        <v>96.44598749324328</v>
      </c>
    </row>
    <row r="166" spans="1:8" ht="44.25" customHeight="1">
      <c r="A166" s="26"/>
      <c r="B166" s="12"/>
      <c r="C166" s="33" t="s">
        <v>155</v>
      </c>
      <c r="D166" s="22" t="s">
        <v>156</v>
      </c>
      <c r="E166" s="23"/>
      <c r="F166" s="24">
        <v>159800</v>
      </c>
      <c r="G166" s="24">
        <v>159615.67</v>
      </c>
      <c r="H166" s="24">
        <f t="shared" si="8"/>
        <v>99.88464956195244</v>
      </c>
    </row>
    <row r="167" spans="1:8" ht="81" customHeight="1">
      <c r="A167" s="26"/>
      <c r="B167" s="12"/>
      <c r="C167" s="33" t="s">
        <v>136</v>
      </c>
      <c r="D167" s="22" t="s">
        <v>137</v>
      </c>
      <c r="E167" s="23">
        <v>526707</v>
      </c>
      <c r="F167" s="24">
        <v>635452.21</v>
      </c>
      <c r="G167" s="24">
        <v>609116.86</v>
      </c>
      <c r="H167" s="24">
        <f t="shared" si="8"/>
        <v>95.85565215045834</v>
      </c>
    </row>
    <row r="168" spans="1:8" ht="83.25" customHeight="1">
      <c r="A168" s="26"/>
      <c r="B168" s="27"/>
      <c r="C168" s="18" t="s">
        <v>138</v>
      </c>
      <c r="D168" s="22" t="s">
        <v>137</v>
      </c>
      <c r="E168" s="23">
        <v>247293</v>
      </c>
      <c r="F168" s="24">
        <v>298844.39</v>
      </c>
      <c r="G168" s="24">
        <v>286479.74</v>
      </c>
      <c r="H168" s="24">
        <f t="shared" si="8"/>
        <v>95.86251225930658</v>
      </c>
    </row>
    <row r="169" spans="1:8" ht="18.75" customHeight="1">
      <c r="A169" s="11" t="s">
        <v>197</v>
      </c>
      <c r="B169" s="12"/>
      <c r="C169" s="25"/>
      <c r="D169" s="13" t="s">
        <v>198</v>
      </c>
      <c r="E169" s="38">
        <f>E170</f>
        <v>290678</v>
      </c>
      <c r="F169" s="39">
        <f>F170</f>
        <v>320912</v>
      </c>
      <c r="G169" s="39">
        <f>G170</f>
        <v>315849.76</v>
      </c>
      <c r="H169" s="15">
        <f t="shared" si="8"/>
        <v>98.42254574462781</v>
      </c>
    </row>
    <row r="170" spans="1:8" ht="21" customHeight="1">
      <c r="A170" s="26"/>
      <c r="B170" s="17" t="s">
        <v>199</v>
      </c>
      <c r="C170" s="54"/>
      <c r="D170" s="19" t="s">
        <v>200</v>
      </c>
      <c r="E170" s="40">
        <f>SUM(E171:E174)</f>
        <v>290678</v>
      </c>
      <c r="F170" s="41">
        <f>SUM(F171:F174)</f>
        <v>320912</v>
      </c>
      <c r="G170" s="41">
        <f>SUM(G171:G174)</f>
        <v>315849.76</v>
      </c>
      <c r="H170" s="21">
        <f t="shared" si="8"/>
        <v>98.42254574462781</v>
      </c>
    </row>
    <row r="171" spans="1:8" ht="21.75" customHeight="1">
      <c r="A171" s="26"/>
      <c r="B171" s="27"/>
      <c r="C171" s="18" t="s">
        <v>116</v>
      </c>
      <c r="D171" s="22" t="s">
        <v>117</v>
      </c>
      <c r="E171" s="42">
        <v>55000</v>
      </c>
      <c r="F171" s="43">
        <v>76202</v>
      </c>
      <c r="G171" s="43">
        <v>72204</v>
      </c>
      <c r="H171" s="24">
        <f t="shared" si="8"/>
        <v>94.753418545445</v>
      </c>
    </row>
    <row r="172" spans="1:8" ht="21.75" customHeight="1">
      <c r="A172" s="26"/>
      <c r="B172" s="27"/>
      <c r="C172" s="18" t="s">
        <v>34</v>
      </c>
      <c r="D172" s="22" t="s">
        <v>35</v>
      </c>
      <c r="E172" s="42"/>
      <c r="F172" s="43"/>
      <c r="G172" s="43">
        <v>160.78</v>
      </c>
      <c r="H172" s="24"/>
    </row>
    <row r="173" spans="1:8" ht="55.5" customHeight="1">
      <c r="A173" s="26"/>
      <c r="B173" s="27"/>
      <c r="C173" s="18" t="s">
        <v>164</v>
      </c>
      <c r="D173" s="22" t="s">
        <v>201</v>
      </c>
      <c r="E173" s="42">
        <v>205678</v>
      </c>
      <c r="F173" s="43">
        <v>209403</v>
      </c>
      <c r="G173" s="43">
        <v>209403</v>
      </c>
      <c r="H173" s="24">
        <f>G173/F173*100</f>
        <v>100</v>
      </c>
    </row>
    <row r="174" spans="1:8" ht="62.25" customHeight="1">
      <c r="A174" s="26"/>
      <c r="B174" s="27"/>
      <c r="C174" s="18" t="s">
        <v>42</v>
      </c>
      <c r="D174" s="22" t="s">
        <v>143</v>
      </c>
      <c r="E174" s="42">
        <v>30000</v>
      </c>
      <c r="F174" s="43">
        <v>35307</v>
      </c>
      <c r="G174" s="43">
        <v>34081.98</v>
      </c>
      <c r="H174" s="24">
        <f>G174/F174*100</f>
        <v>96.53037641260941</v>
      </c>
    </row>
    <row r="175" spans="1:8" ht="30.75" customHeight="1">
      <c r="A175" s="66"/>
      <c r="B175" s="27"/>
      <c r="C175" s="18"/>
      <c r="D175" s="67" t="s">
        <v>202</v>
      </c>
      <c r="E175" s="20">
        <f>E6+E9+E15+E23+E29+E37+E54+E64+E71+E80+E106+E110+E118+E142+E155+E169</f>
        <v>37760084</v>
      </c>
      <c r="F175" s="21">
        <f>F6+F9+F15+F23+F29+F37+F51+F54+F64+F71+F80+F106+F110+F118+F142+F155+F169</f>
        <v>40758209.8</v>
      </c>
      <c r="G175" s="21">
        <f>G6+G9+G15+G23+G29+G37+G51+G54+G64+G71+G80+G106+G110+G118+G142+G155+G169</f>
        <v>40682274.879999995</v>
      </c>
      <c r="H175" s="21">
        <f>G175/F175*100</f>
        <v>99.81369417260323</v>
      </c>
    </row>
    <row r="176" spans="1:8" ht="20.25" customHeight="1" hidden="1">
      <c r="A176" s="68"/>
      <c r="B176" s="69"/>
      <c r="C176" s="70"/>
      <c r="D176" s="71" t="s">
        <v>203</v>
      </c>
      <c r="E176" s="72">
        <v>666664</v>
      </c>
      <c r="F176" s="73"/>
      <c r="G176" s="73"/>
      <c r="H176" s="73"/>
    </row>
    <row r="177" spans="1:8" ht="4.5" customHeight="1" hidden="1">
      <c r="A177" s="68"/>
      <c r="B177" s="74"/>
      <c r="C177" s="75"/>
      <c r="E177" s="76">
        <f>E175+E176</f>
        <v>38426748</v>
      </c>
      <c r="F177" s="73"/>
      <c r="G177" s="73"/>
      <c r="H177" s="73"/>
    </row>
    <row r="178" spans="1:8" ht="36" customHeight="1">
      <c r="A178" s="68"/>
      <c r="B178" s="74"/>
      <c r="C178" s="70"/>
      <c r="D178" s="77" t="s">
        <v>204</v>
      </c>
      <c r="E178" s="2"/>
      <c r="F178" s="73"/>
      <c r="G178" s="73"/>
      <c r="H178" s="73"/>
    </row>
    <row r="179" spans="1:8" ht="36" customHeight="1">
      <c r="A179" s="78"/>
      <c r="B179" s="79"/>
      <c r="C179" s="80"/>
      <c r="D179" s="81" t="s">
        <v>205</v>
      </c>
      <c r="E179" s="82"/>
      <c r="F179" s="73"/>
      <c r="G179" s="73"/>
      <c r="H179" s="73"/>
    </row>
    <row r="180" spans="1:8" ht="23.25" customHeight="1">
      <c r="A180" s="83"/>
      <c r="B180" s="69"/>
      <c r="C180" s="70"/>
      <c r="D180" s="84" t="s">
        <v>206</v>
      </c>
      <c r="E180" s="85"/>
      <c r="F180" s="73"/>
      <c r="G180" s="73"/>
      <c r="H180" s="73"/>
    </row>
    <row r="181" spans="1:8" ht="21.75" customHeight="1">
      <c r="A181" s="83"/>
      <c r="B181" s="74"/>
      <c r="C181" s="86"/>
      <c r="D181" s="84" t="s">
        <v>207</v>
      </c>
      <c r="E181" s="87"/>
      <c r="F181" s="73"/>
      <c r="G181" s="73"/>
      <c r="H181" s="73"/>
    </row>
    <row r="182" spans="1:8" ht="21.75" customHeight="1">
      <c r="A182" s="83"/>
      <c r="B182" s="69"/>
      <c r="C182" s="70"/>
      <c r="D182" s="84" t="s">
        <v>208</v>
      </c>
      <c r="E182" s="85"/>
      <c r="F182" s="73"/>
      <c r="G182" s="73"/>
      <c r="H182" s="73"/>
    </row>
    <row r="183" spans="1:8" ht="22.5" customHeight="1">
      <c r="A183" s="83"/>
      <c r="B183" s="74"/>
      <c r="C183" s="86"/>
      <c r="D183" s="84" t="s">
        <v>209</v>
      </c>
      <c r="E183" s="87"/>
      <c r="F183" s="73"/>
      <c r="G183" s="73"/>
      <c r="H183" s="73"/>
    </row>
    <row r="184" spans="1:8" ht="33" customHeight="1">
      <c r="A184" s="83"/>
      <c r="B184" s="69"/>
      <c r="C184" s="70"/>
      <c r="D184" s="88"/>
      <c r="E184" s="85"/>
      <c r="F184" s="73"/>
      <c r="G184" s="73"/>
      <c r="H184" s="73"/>
    </row>
    <row r="185" spans="1:8" ht="18" customHeight="1">
      <c r="A185" s="83"/>
      <c r="B185" s="74"/>
      <c r="C185" s="86"/>
      <c r="D185" s="84"/>
      <c r="E185" s="87"/>
      <c r="F185" s="73"/>
      <c r="G185" s="73"/>
      <c r="H185" s="73"/>
    </row>
    <row r="186" spans="1:8" ht="20.25" customHeight="1">
      <c r="A186" s="89"/>
      <c r="B186" s="74"/>
      <c r="C186" s="90"/>
      <c r="D186" s="91"/>
      <c r="E186" s="92"/>
      <c r="F186" s="73"/>
      <c r="G186" s="73"/>
      <c r="H186" s="73"/>
    </row>
    <row r="187" spans="1:8" ht="25.5" customHeight="1">
      <c r="A187" s="68"/>
      <c r="B187" s="69"/>
      <c r="C187" s="70"/>
      <c r="D187" s="93"/>
      <c r="E187" s="85"/>
      <c r="F187" s="73"/>
      <c r="G187" s="73"/>
      <c r="H187" s="73"/>
    </row>
    <row r="188" spans="1:8" ht="25.5" customHeight="1">
      <c r="A188" s="68"/>
      <c r="B188" s="74"/>
      <c r="C188" s="86"/>
      <c r="D188" s="94"/>
      <c r="E188" s="94"/>
      <c r="F188" s="73"/>
      <c r="G188" s="73"/>
      <c r="H188" s="73"/>
    </row>
    <row r="189" spans="1:8" ht="25.5" customHeight="1">
      <c r="A189" s="68"/>
      <c r="B189" s="69"/>
      <c r="C189" s="95"/>
      <c r="D189" s="94"/>
      <c r="E189" s="94"/>
      <c r="F189" s="73"/>
      <c r="G189" s="73"/>
      <c r="H189" s="73"/>
    </row>
    <row r="190" spans="1:8" ht="54.75" customHeight="1">
      <c r="A190" s="68"/>
      <c r="B190" s="74"/>
      <c r="C190" s="96"/>
      <c r="D190" s="84"/>
      <c r="E190" s="97"/>
      <c r="F190" s="73"/>
      <c r="G190" s="73"/>
      <c r="H190" s="73"/>
    </row>
    <row r="191" spans="1:8" ht="67.5" customHeight="1">
      <c r="A191" s="68"/>
      <c r="B191" s="69"/>
      <c r="C191" s="95"/>
      <c r="D191" s="93"/>
      <c r="E191" s="85"/>
      <c r="F191" s="73"/>
      <c r="G191" s="73"/>
      <c r="H191" s="73"/>
    </row>
    <row r="192" spans="1:5" ht="43.5" customHeight="1">
      <c r="A192" s="68"/>
      <c r="B192" s="74"/>
      <c r="C192" s="96"/>
      <c r="D192" s="84"/>
      <c r="E192" s="97"/>
    </row>
    <row r="193" spans="1:5" ht="19.5" customHeight="1">
      <c r="A193" s="98"/>
      <c r="B193" s="69"/>
      <c r="C193" s="95"/>
      <c r="D193" s="93"/>
      <c r="E193" s="85"/>
    </row>
    <row r="194" spans="1:5" ht="28.5" customHeight="1">
      <c r="A194" s="68"/>
      <c r="B194" s="69"/>
      <c r="C194" s="95"/>
      <c r="D194" s="93"/>
      <c r="E194" s="85"/>
    </row>
    <row r="195" spans="1:5" ht="43.5" customHeight="1">
      <c r="A195" s="68"/>
      <c r="B195" s="69"/>
      <c r="C195" s="69"/>
      <c r="D195" s="84"/>
      <c r="E195" s="87"/>
    </row>
    <row r="196" spans="1:5" ht="21" customHeight="1">
      <c r="A196" s="68"/>
      <c r="B196" s="69"/>
      <c r="C196" s="95"/>
      <c r="D196" s="93"/>
      <c r="E196" s="85"/>
    </row>
    <row r="197" spans="1:5" ht="39.75" customHeight="1">
      <c r="A197" s="68"/>
      <c r="B197" s="69"/>
      <c r="C197" s="69"/>
      <c r="D197" s="84"/>
      <c r="E197" s="87"/>
    </row>
    <row r="198" spans="1:5" ht="32.25" customHeight="1">
      <c r="A198" s="68"/>
      <c r="B198" s="69"/>
      <c r="C198" s="95"/>
      <c r="D198" s="93"/>
      <c r="E198" s="85"/>
    </row>
    <row r="199" spans="1:5" ht="42.75" customHeight="1">
      <c r="A199" s="68"/>
      <c r="B199" s="74"/>
      <c r="C199" s="96"/>
      <c r="D199" s="84"/>
      <c r="E199" s="97"/>
    </row>
    <row r="200" spans="1:5" ht="48.75" customHeight="1">
      <c r="A200" s="78"/>
      <c r="B200" s="79"/>
      <c r="C200" s="99"/>
      <c r="D200" s="100"/>
      <c r="E200" s="82"/>
    </row>
    <row r="201" spans="1:5" ht="15.75" customHeight="1">
      <c r="A201" s="68"/>
      <c r="B201" s="69"/>
      <c r="C201" s="95"/>
      <c r="D201" s="88"/>
      <c r="E201" s="85"/>
    </row>
    <row r="202" spans="1:5" ht="19.5" customHeight="1">
      <c r="A202" s="68"/>
      <c r="B202" s="69"/>
      <c r="C202" s="69"/>
      <c r="D202" s="84"/>
      <c r="E202" s="97"/>
    </row>
    <row r="203" spans="1:5" ht="23.25" customHeight="1">
      <c r="A203" s="68"/>
      <c r="B203" s="69"/>
      <c r="C203" s="96"/>
      <c r="D203" s="84"/>
      <c r="E203" s="97"/>
    </row>
    <row r="204" spans="1:5" ht="30.75" customHeight="1">
      <c r="A204" s="68"/>
      <c r="B204" s="69"/>
      <c r="C204" s="95"/>
      <c r="D204" s="88"/>
      <c r="E204" s="85"/>
    </row>
    <row r="205" spans="1:5" ht="40.5" customHeight="1">
      <c r="A205" s="68"/>
      <c r="B205" s="74"/>
      <c r="C205" s="69"/>
      <c r="D205" s="84"/>
      <c r="E205" s="97"/>
    </row>
    <row r="206" spans="1:5" ht="19.5" customHeight="1">
      <c r="A206" s="68"/>
      <c r="B206" s="69"/>
      <c r="C206" s="95"/>
      <c r="D206" s="88"/>
      <c r="E206" s="85"/>
    </row>
    <row r="207" spans="1:5" ht="39.75" customHeight="1">
      <c r="A207" s="68"/>
      <c r="B207" s="74"/>
      <c r="C207" s="96"/>
      <c r="D207" s="84"/>
      <c r="E207" s="97"/>
    </row>
    <row r="208" spans="1:5" ht="33.75" customHeight="1" hidden="1">
      <c r="A208" s="68"/>
      <c r="B208" s="69" t="s">
        <v>210</v>
      </c>
      <c r="C208" s="95"/>
      <c r="D208" s="88" t="s">
        <v>211</v>
      </c>
      <c r="E208" s="92"/>
    </row>
    <row r="209" spans="1:5" ht="44.25" customHeight="1" hidden="1">
      <c r="A209" s="68"/>
      <c r="B209" s="74"/>
      <c r="C209" s="69" t="s">
        <v>14</v>
      </c>
      <c r="D209" s="84" t="s">
        <v>212</v>
      </c>
      <c r="E209" s="101"/>
    </row>
    <row r="210" spans="1:5" ht="34.5" customHeight="1" hidden="1">
      <c r="A210" s="68"/>
      <c r="B210" s="74"/>
      <c r="C210" s="69"/>
      <c r="D210" s="102" t="s">
        <v>213</v>
      </c>
      <c r="E210" s="103"/>
    </row>
    <row r="211" spans="1:5" ht="19.5" customHeight="1" hidden="1">
      <c r="A211" s="68"/>
      <c r="B211" s="69" t="s">
        <v>214</v>
      </c>
      <c r="C211" s="95"/>
      <c r="D211" s="88" t="s">
        <v>167</v>
      </c>
      <c r="E211" s="85"/>
    </row>
    <row r="212" spans="1:5" ht="43.5" customHeight="1" hidden="1">
      <c r="A212" s="68"/>
      <c r="B212" s="74"/>
      <c r="C212" s="96" t="s">
        <v>14</v>
      </c>
      <c r="D212" s="84" t="s">
        <v>212</v>
      </c>
      <c r="E212" s="97"/>
    </row>
    <row r="213" spans="1:5" ht="33" customHeight="1">
      <c r="A213" s="68"/>
      <c r="B213" s="69"/>
      <c r="C213" s="69"/>
      <c r="D213" s="88"/>
      <c r="E213" s="92"/>
    </row>
    <row r="214" spans="1:5" ht="45" customHeight="1">
      <c r="A214" s="68"/>
      <c r="B214" s="74"/>
      <c r="C214" s="69"/>
      <c r="D214" s="84"/>
      <c r="E214" s="101"/>
    </row>
    <row r="215" spans="1:5" ht="20.25" customHeight="1">
      <c r="A215" s="68"/>
      <c r="B215" s="69"/>
      <c r="C215" s="95"/>
      <c r="D215" s="88"/>
      <c r="E215" s="85"/>
    </row>
    <row r="216" spans="1:5" ht="45.75" customHeight="1">
      <c r="A216" s="68"/>
      <c r="B216" s="74"/>
      <c r="C216" s="96"/>
      <c r="D216" s="84"/>
      <c r="E216" s="97"/>
    </row>
    <row r="217" spans="1:5" ht="43.5" customHeight="1">
      <c r="A217" s="68"/>
      <c r="B217" s="74"/>
      <c r="C217" s="96"/>
      <c r="D217" s="84"/>
      <c r="E217" s="97"/>
    </row>
    <row r="218" spans="1:5" ht="47.25" customHeight="1">
      <c r="A218" s="68"/>
      <c r="B218" s="69"/>
      <c r="C218" s="96"/>
      <c r="D218" s="88"/>
      <c r="E218" s="85"/>
    </row>
    <row r="219" spans="1:5" ht="19.5" customHeight="1">
      <c r="A219" s="68"/>
      <c r="B219" s="69"/>
      <c r="C219" s="96"/>
      <c r="D219" s="84"/>
      <c r="E219" s="87"/>
    </row>
    <row r="220" spans="1:5" ht="29.25" customHeight="1">
      <c r="A220" s="68"/>
      <c r="B220" s="69"/>
      <c r="C220" s="96"/>
      <c r="D220" s="84"/>
      <c r="E220" s="87"/>
    </row>
    <row r="221" spans="1:5" ht="18.75" customHeight="1">
      <c r="A221" s="68"/>
      <c r="B221" s="69"/>
      <c r="C221" s="96"/>
      <c r="D221" s="84"/>
      <c r="E221" s="87"/>
    </row>
    <row r="222" spans="1:5" ht="42" customHeight="1">
      <c r="A222" s="68"/>
      <c r="B222" s="74"/>
      <c r="C222" s="96"/>
      <c r="D222" s="84"/>
      <c r="E222" s="97"/>
    </row>
    <row r="223" spans="1:5" ht="33.75" customHeight="1">
      <c r="A223" s="78"/>
      <c r="B223" s="79"/>
      <c r="C223" s="79"/>
      <c r="D223" s="100"/>
      <c r="E223" s="104"/>
    </row>
    <row r="224" spans="1:5" ht="33.75" customHeight="1">
      <c r="A224" s="78"/>
      <c r="B224" s="69"/>
      <c r="C224" s="95"/>
      <c r="D224" s="88"/>
      <c r="E224" s="85"/>
    </row>
    <row r="225" spans="1:5" ht="21" customHeight="1">
      <c r="A225" s="78"/>
      <c r="B225" s="69"/>
      <c r="C225" s="69"/>
      <c r="D225" s="84"/>
      <c r="E225" s="97"/>
    </row>
    <row r="226" spans="1:5" ht="20.25" customHeight="1">
      <c r="A226" s="68"/>
      <c r="B226" s="69"/>
      <c r="C226" s="95"/>
      <c r="D226" s="88"/>
      <c r="E226" s="85"/>
    </row>
    <row r="227" spans="1:5" ht="18" customHeight="1">
      <c r="A227" s="68"/>
      <c r="B227" s="69"/>
      <c r="C227" s="69"/>
      <c r="D227" s="84"/>
      <c r="E227" s="87"/>
    </row>
    <row r="228" spans="1:5" ht="32.25" customHeight="1">
      <c r="A228" s="68"/>
      <c r="B228" s="69"/>
      <c r="C228" s="96"/>
      <c r="D228" s="84"/>
      <c r="E228" s="87"/>
    </row>
    <row r="229" spans="1:5" ht="19.5" customHeight="1">
      <c r="A229" s="68"/>
      <c r="B229" s="74"/>
      <c r="C229" s="69"/>
      <c r="D229" s="84"/>
      <c r="E229" s="97"/>
    </row>
    <row r="230" spans="1:5" ht="18.75" customHeight="1">
      <c r="A230" s="68"/>
      <c r="B230" s="69"/>
      <c r="C230" s="95"/>
      <c r="D230" s="88"/>
      <c r="E230" s="85"/>
    </row>
    <row r="231" spans="1:5" ht="43.5" customHeight="1">
      <c r="A231" s="68"/>
      <c r="B231" s="74"/>
      <c r="C231" s="96"/>
      <c r="D231" s="84"/>
      <c r="E231" s="97"/>
    </row>
    <row r="232" spans="1:5" ht="20.25" customHeight="1">
      <c r="A232" s="78"/>
      <c r="B232" s="79"/>
      <c r="C232" s="79"/>
      <c r="D232" s="100"/>
      <c r="E232" s="104"/>
    </row>
    <row r="233" spans="1:5" ht="33.75" customHeight="1">
      <c r="A233" s="68"/>
      <c r="B233" s="69"/>
      <c r="C233" s="95"/>
      <c r="D233" s="88"/>
      <c r="E233" s="85"/>
    </row>
    <row r="234" spans="1:5" ht="19.5" customHeight="1">
      <c r="A234" s="68"/>
      <c r="B234" s="74"/>
      <c r="C234" s="69"/>
      <c r="D234" s="84"/>
      <c r="E234" s="97"/>
    </row>
    <row r="235" spans="1:5" ht="45.75" customHeight="1">
      <c r="A235" s="68"/>
      <c r="B235" s="74"/>
      <c r="C235" s="69"/>
      <c r="D235" s="84"/>
      <c r="E235" s="97"/>
    </row>
    <row r="236" spans="1:5" ht="59.25" customHeight="1">
      <c r="A236" s="78"/>
      <c r="B236" s="79"/>
      <c r="C236" s="79"/>
      <c r="D236" s="100"/>
      <c r="E236" s="104"/>
    </row>
    <row r="237" spans="1:5" ht="48.75" customHeight="1">
      <c r="A237" s="68"/>
      <c r="B237" s="69"/>
      <c r="C237" s="95"/>
      <c r="D237" s="88"/>
      <c r="E237" s="85"/>
    </row>
    <row r="238" spans="1:5" ht="27" customHeight="1">
      <c r="A238" s="68"/>
      <c r="B238" s="69"/>
      <c r="C238" s="69"/>
      <c r="D238" s="84"/>
      <c r="E238" s="87"/>
    </row>
    <row r="239" spans="1:5" ht="24.75" customHeight="1">
      <c r="A239" s="68"/>
      <c r="B239" s="74"/>
      <c r="C239" s="69"/>
      <c r="D239" s="84"/>
      <c r="E239" s="97"/>
    </row>
    <row r="240" spans="1:5" ht="25.5" customHeight="1">
      <c r="A240" s="78"/>
      <c r="B240" s="79"/>
      <c r="C240" s="99"/>
      <c r="D240" s="100"/>
      <c r="E240" s="82"/>
    </row>
    <row r="241" spans="1:5" ht="28.5" customHeight="1">
      <c r="A241" s="83"/>
      <c r="B241" s="69"/>
      <c r="C241" s="95"/>
      <c r="D241" s="88"/>
      <c r="E241" s="85"/>
    </row>
    <row r="242" spans="1:5" ht="21" customHeight="1">
      <c r="A242" s="83"/>
      <c r="B242" s="74"/>
      <c r="C242" s="96"/>
      <c r="D242" s="84"/>
      <c r="E242" s="87"/>
    </row>
    <row r="243" spans="1:5" ht="32.25" customHeight="1">
      <c r="A243" s="83"/>
      <c r="B243" s="69"/>
      <c r="C243" s="95"/>
      <c r="D243" s="88"/>
      <c r="E243" s="85"/>
    </row>
    <row r="244" spans="1:5" ht="23.25" customHeight="1">
      <c r="A244" s="83"/>
      <c r="B244" s="74"/>
      <c r="C244" s="96"/>
      <c r="D244" s="84"/>
      <c r="E244" s="87"/>
    </row>
    <row r="245" spans="1:5" ht="33" customHeight="1">
      <c r="A245" s="83"/>
      <c r="B245" s="69"/>
      <c r="C245" s="95"/>
      <c r="D245" s="88"/>
      <c r="E245" s="85"/>
    </row>
    <row r="246" spans="1:5" ht="21.75" customHeight="1">
      <c r="A246" s="83"/>
      <c r="B246" s="74"/>
      <c r="C246" s="96"/>
      <c r="D246" s="84"/>
      <c r="E246" s="87"/>
    </row>
    <row r="247" spans="1:5" ht="39.75" customHeight="1">
      <c r="A247" s="89"/>
      <c r="B247" s="74"/>
      <c r="C247" s="98"/>
      <c r="D247" s="91"/>
      <c r="E247" s="92"/>
    </row>
    <row r="248" spans="1:5" ht="36" customHeight="1">
      <c r="A248" s="105"/>
      <c r="B248" s="106"/>
      <c r="C248" s="105"/>
      <c r="E248" s="2"/>
    </row>
    <row r="249" spans="1:5" ht="30.75" customHeight="1">
      <c r="A249" s="2"/>
      <c r="B249" s="107"/>
      <c r="C249" s="2"/>
      <c r="D249" s="2"/>
      <c r="E249" s="2"/>
    </row>
    <row r="250" spans="1:5" ht="27" customHeight="1">
      <c r="A250" s="2"/>
      <c r="B250" s="107"/>
      <c r="C250" s="2"/>
      <c r="D250" s="2"/>
      <c r="E250" s="2"/>
    </row>
    <row r="251" spans="1:5" ht="25.5" customHeight="1">
      <c r="A251" s="2"/>
      <c r="B251" s="107"/>
      <c r="C251" s="2"/>
      <c r="D251" s="2"/>
      <c r="E251" s="2"/>
    </row>
    <row r="252" spans="2:5" ht="25.5" customHeight="1">
      <c r="B252" s="107"/>
      <c r="E252" s="2"/>
    </row>
    <row r="253" spans="2:5" ht="21" customHeight="1">
      <c r="B253" s="107"/>
      <c r="E253" s="2"/>
    </row>
    <row r="254" spans="2:5" ht="29.25" customHeight="1">
      <c r="B254" s="107"/>
      <c r="E254" s="2"/>
    </row>
    <row r="255" spans="2:5" ht="24.75" customHeight="1">
      <c r="B255" s="107"/>
      <c r="E255" s="2"/>
    </row>
    <row r="256" spans="2:5" ht="14.25">
      <c r="B256" s="107"/>
      <c r="E256" s="2"/>
    </row>
    <row r="257" spans="2:5" ht="14.25">
      <c r="B257" s="107"/>
      <c r="E257" s="2"/>
    </row>
    <row r="258" spans="2:5" ht="14.25">
      <c r="B258" s="107"/>
      <c r="E258" s="2"/>
    </row>
    <row r="259" spans="2:5" ht="14.25">
      <c r="B259" s="107"/>
      <c r="E259" s="2"/>
    </row>
    <row r="260" spans="2:5" ht="14.25">
      <c r="B260" s="107"/>
      <c r="E260" s="2"/>
    </row>
    <row r="261" spans="2:5" ht="14.25">
      <c r="B261" s="107"/>
      <c r="E261" s="2"/>
    </row>
    <row r="262" spans="2:5" ht="14.25">
      <c r="B262" s="107"/>
      <c r="E262" s="2"/>
    </row>
    <row r="263" spans="2:5" ht="14.25">
      <c r="B263" s="107"/>
      <c r="E263" s="2"/>
    </row>
    <row r="264" spans="2:5" ht="14.25">
      <c r="B264" s="107"/>
      <c r="E264" s="2"/>
    </row>
    <row r="265" spans="2:5" ht="14.25">
      <c r="B265" s="107"/>
      <c r="E265" s="2"/>
    </row>
    <row r="266" spans="2:5" ht="14.25">
      <c r="B266" s="107"/>
      <c r="E266" s="2"/>
    </row>
    <row r="267" spans="2:5" ht="14.25">
      <c r="B267" s="107"/>
      <c r="E267" s="2"/>
    </row>
    <row r="268" spans="2:5" ht="14.25">
      <c r="B268" s="107"/>
      <c r="E268" s="2"/>
    </row>
    <row r="269" spans="2:5" ht="14.25">
      <c r="B269" s="107"/>
      <c r="E269" s="2"/>
    </row>
    <row r="270" spans="2:5" ht="14.25">
      <c r="B270" s="107"/>
      <c r="E270" s="2"/>
    </row>
    <row r="271" spans="2:5" ht="14.25">
      <c r="B271" s="107"/>
      <c r="E271" s="2"/>
    </row>
    <row r="272" spans="2:5" ht="14.25">
      <c r="B272" s="107"/>
      <c r="E272" s="2"/>
    </row>
    <row r="273" spans="2:5" ht="14.25">
      <c r="B273" s="107"/>
      <c r="E273" s="2"/>
    </row>
    <row r="274" spans="2:5" ht="14.25">
      <c r="B274" s="107"/>
      <c r="E274" s="2"/>
    </row>
    <row r="275" spans="2:5" ht="14.25">
      <c r="B275" s="107"/>
      <c r="E275" s="2"/>
    </row>
    <row r="276" spans="2:5" ht="14.25">
      <c r="B276" s="107"/>
      <c r="E276" s="2"/>
    </row>
    <row r="277" spans="2:5" ht="14.25">
      <c r="B277" s="107"/>
      <c r="E277" s="2"/>
    </row>
    <row r="278" spans="2:5" ht="14.25">
      <c r="B278" s="107"/>
      <c r="E278" s="2"/>
    </row>
    <row r="279" spans="2:5" ht="14.25">
      <c r="B279" s="107"/>
      <c r="E279" s="2"/>
    </row>
    <row r="280" spans="2:5" ht="14.25">
      <c r="B280" s="107"/>
      <c r="E280" s="2"/>
    </row>
    <row r="281" spans="2:5" ht="14.25">
      <c r="B281" s="107"/>
      <c r="E281" s="2"/>
    </row>
    <row r="282" spans="2:5" ht="14.25">
      <c r="B282" s="107"/>
      <c r="E282" s="2"/>
    </row>
    <row r="283" spans="2:5" ht="14.25">
      <c r="B283" s="107"/>
      <c r="E283" s="2"/>
    </row>
    <row r="284" spans="2:5" ht="14.25">
      <c r="B284" s="107"/>
      <c r="E284" s="2"/>
    </row>
    <row r="285" spans="2:5" ht="14.25">
      <c r="B285" s="107"/>
      <c r="E285" s="2"/>
    </row>
    <row r="286" spans="2:5" ht="14.25">
      <c r="B286" s="107"/>
      <c r="E286" s="2"/>
    </row>
    <row r="287" spans="2:5" ht="14.25">
      <c r="B287" s="107"/>
      <c r="E287" s="2"/>
    </row>
    <row r="288" spans="2:5" ht="14.25">
      <c r="B288" s="107"/>
      <c r="E288" s="2"/>
    </row>
    <row r="289" spans="2:5" ht="14.25">
      <c r="B289" s="107"/>
      <c r="E289" s="2"/>
    </row>
    <row r="290" spans="2:5" ht="14.25">
      <c r="B290" s="107"/>
      <c r="E290" s="2"/>
    </row>
    <row r="291" spans="2:5" ht="14.25">
      <c r="B291" s="107"/>
      <c r="E291" s="2"/>
    </row>
    <row r="292" spans="2:5" ht="14.25">
      <c r="B292" s="107"/>
      <c r="E292" s="2"/>
    </row>
    <row r="293" spans="2:5" ht="14.25">
      <c r="B293" s="107"/>
      <c r="E293" s="2"/>
    </row>
    <row r="294" spans="2:5" ht="14.25">
      <c r="B294" s="107"/>
      <c r="E294" s="2"/>
    </row>
    <row r="295" spans="2:5" ht="14.25">
      <c r="B295" s="107"/>
      <c r="E295" s="2"/>
    </row>
    <row r="296" spans="2:5" ht="14.25">
      <c r="B296" s="107"/>
      <c r="E296" s="2"/>
    </row>
    <row r="297" spans="2:5" ht="14.25">
      <c r="B297" s="107"/>
      <c r="E297" s="2"/>
    </row>
    <row r="298" spans="2:5" ht="14.25">
      <c r="B298" s="107"/>
      <c r="E298" s="2"/>
    </row>
    <row r="299" spans="2:5" ht="14.25">
      <c r="B299" s="107"/>
      <c r="E299" s="2"/>
    </row>
    <row r="300" spans="2:5" ht="14.25">
      <c r="B300" s="107"/>
      <c r="E300" s="2"/>
    </row>
    <row r="301" spans="2:5" ht="14.25">
      <c r="B301" s="107"/>
      <c r="E301" s="2"/>
    </row>
    <row r="302" spans="2:5" ht="14.25">
      <c r="B302" s="107"/>
      <c r="E302" s="2"/>
    </row>
    <row r="303" spans="2:5" ht="14.25">
      <c r="B303" s="107"/>
      <c r="E303" s="2"/>
    </row>
    <row r="304" spans="2:5" ht="14.25">
      <c r="B304" s="107"/>
      <c r="E304" s="2"/>
    </row>
    <row r="305" spans="2:5" ht="14.25">
      <c r="B305" s="107"/>
      <c r="E305" s="2"/>
    </row>
    <row r="306" spans="2:5" ht="14.25">
      <c r="B306" s="107"/>
      <c r="E306" s="2"/>
    </row>
    <row r="307" spans="2:5" ht="14.25">
      <c r="B307" s="107"/>
      <c r="E307" s="2"/>
    </row>
    <row r="308" spans="2:5" ht="14.25">
      <c r="B308" s="107"/>
      <c r="E308" s="2"/>
    </row>
    <row r="309" spans="2:5" ht="14.25">
      <c r="B309" s="107"/>
      <c r="E309" s="2"/>
    </row>
    <row r="310" spans="2:5" ht="14.25">
      <c r="B310" s="107"/>
      <c r="E310" s="2"/>
    </row>
    <row r="311" spans="2:5" ht="14.25">
      <c r="B311" s="107"/>
      <c r="E311" s="2"/>
    </row>
    <row r="312" spans="2:5" ht="14.25">
      <c r="B312" s="107"/>
      <c r="E312" s="2"/>
    </row>
    <row r="313" spans="2:5" ht="14.25">
      <c r="B313" s="107"/>
      <c r="E313" s="2"/>
    </row>
    <row r="314" spans="2:5" ht="14.25">
      <c r="B314" s="107"/>
      <c r="E314" s="2"/>
    </row>
    <row r="315" spans="2:5" ht="14.25">
      <c r="B315" s="107"/>
      <c r="E315" s="2"/>
    </row>
    <row r="316" spans="2:5" ht="14.25">
      <c r="B316" s="107"/>
      <c r="E316" s="2"/>
    </row>
    <row r="317" spans="2:5" ht="14.25">
      <c r="B317" s="107"/>
      <c r="E317" s="2"/>
    </row>
    <row r="318" spans="2:5" ht="14.25">
      <c r="B318" s="107"/>
      <c r="E318" s="2"/>
    </row>
    <row r="319" spans="2:5" ht="14.25">
      <c r="B319" s="107"/>
      <c r="E319" s="2"/>
    </row>
    <row r="320" spans="2:5" ht="14.25">
      <c r="B320" s="107"/>
      <c r="E320" s="2"/>
    </row>
    <row r="321" spans="2:5" ht="14.25">
      <c r="B321" s="107"/>
      <c r="E321" s="2"/>
    </row>
    <row r="322" spans="2:5" ht="14.25">
      <c r="B322" s="107"/>
      <c r="E322" s="2"/>
    </row>
    <row r="323" spans="2:5" ht="14.25">
      <c r="B323" s="107"/>
      <c r="E323" s="2"/>
    </row>
    <row r="324" spans="2:5" ht="14.25">
      <c r="B324" s="107"/>
      <c r="E324" s="2"/>
    </row>
    <row r="325" spans="2:5" ht="14.25">
      <c r="B325" s="107"/>
      <c r="E325" s="2"/>
    </row>
    <row r="326" spans="2:5" ht="14.25">
      <c r="B326" s="107"/>
      <c r="E326" s="2"/>
    </row>
    <row r="327" spans="2:5" ht="14.25">
      <c r="B327" s="107"/>
      <c r="E327" s="2"/>
    </row>
    <row r="328" spans="2:5" ht="14.25">
      <c r="B328" s="107"/>
      <c r="E328" s="2"/>
    </row>
    <row r="329" spans="2:5" ht="14.25">
      <c r="B329" s="107"/>
      <c r="E329" s="2"/>
    </row>
    <row r="330" spans="2:5" ht="14.25">
      <c r="B330" s="107"/>
      <c r="E330" s="2"/>
    </row>
    <row r="331" spans="2:5" ht="14.25">
      <c r="B331" s="107"/>
      <c r="E331" s="2"/>
    </row>
    <row r="332" spans="2:5" ht="14.25">
      <c r="B332" s="107"/>
      <c r="E332" s="2"/>
    </row>
    <row r="333" spans="2:5" ht="14.25">
      <c r="B333" s="107"/>
      <c r="E333" s="2"/>
    </row>
    <row r="334" spans="2:5" ht="14.25">
      <c r="B334" s="107"/>
      <c r="E334" s="2"/>
    </row>
    <row r="335" spans="2:5" ht="14.25">
      <c r="B335" s="107"/>
      <c r="E335" s="2"/>
    </row>
    <row r="336" spans="2:5" ht="14.25">
      <c r="B336" s="107"/>
      <c r="E336" s="2"/>
    </row>
    <row r="337" spans="2:5" ht="14.25">
      <c r="B337" s="107"/>
      <c r="E337" s="2"/>
    </row>
    <row r="338" spans="2:5" ht="14.25">
      <c r="B338" s="107"/>
      <c r="E338" s="2"/>
    </row>
    <row r="339" spans="2:5" ht="14.25">
      <c r="B339" s="107"/>
      <c r="E339" s="2"/>
    </row>
    <row r="340" spans="2:5" ht="14.25">
      <c r="B340" s="107"/>
      <c r="E340" s="2"/>
    </row>
    <row r="341" spans="2:5" ht="14.25">
      <c r="B341" s="107"/>
      <c r="E341" s="2"/>
    </row>
    <row r="342" spans="2:5" ht="14.25">
      <c r="B342" s="107"/>
      <c r="E342" s="2"/>
    </row>
    <row r="343" spans="2:5" ht="14.25">
      <c r="B343" s="107"/>
      <c r="E343" s="2"/>
    </row>
    <row r="344" spans="2:5" ht="14.25">
      <c r="B344" s="107"/>
      <c r="E344" s="2"/>
    </row>
    <row r="345" spans="2:5" ht="14.25">
      <c r="B345" s="107"/>
      <c r="E345" s="2"/>
    </row>
    <row r="346" spans="2:5" ht="14.25">
      <c r="B346" s="107"/>
      <c r="E346" s="2"/>
    </row>
    <row r="347" spans="2:5" ht="14.25">
      <c r="B347" s="107"/>
      <c r="E347" s="2"/>
    </row>
    <row r="348" spans="2:5" ht="14.25">
      <c r="B348" s="107"/>
      <c r="E348" s="2"/>
    </row>
    <row r="349" spans="2:5" ht="14.25">
      <c r="B349" s="107"/>
      <c r="E349" s="2"/>
    </row>
    <row r="350" spans="2:5" ht="14.25">
      <c r="B350" s="107"/>
      <c r="E350" s="2"/>
    </row>
    <row r="351" spans="2:5" ht="14.25">
      <c r="B351" s="107"/>
      <c r="E351" s="2"/>
    </row>
    <row r="352" spans="2:5" ht="14.25">
      <c r="B352" s="107"/>
      <c r="E352" s="2"/>
    </row>
    <row r="353" spans="2:5" ht="14.25">
      <c r="B353" s="107"/>
      <c r="E353" s="2"/>
    </row>
    <row r="354" spans="2:5" ht="14.25">
      <c r="B354" s="107"/>
      <c r="E354" s="2"/>
    </row>
    <row r="355" spans="2:5" ht="14.25">
      <c r="B355" s="107"/>
      <c r="E355" s="2"/>
    </row>
    <row r="356" spans="2:5" ht="14.25">
      <c r="B356" s="107"/>
      <c r="E356" s="2"/>
    </row>
    <row r="357" ht="14.25">
      <c r="B357" s="107"/>
    </row>
    <row r="358" ht="14.25">
      <c r="B358" s="107"/>
    </row>
    <row r="359" ht="14.25">
      <c r="B359" s="107"/>
    </row>
    <row r="360" ht="14.25">
      <c r="B360" s="107"/>
    </row>
    <row r="361" ht="14.25">
      <c r="B361" s="107"/>
    </row>
    <row r="362" ht="14.25">
      <c r="B362" s="107"/>
    </row>
    <row r="363" ht="14.25">
      <c r="B363" s="107"/>
    </row>
    <row r="364" ht="14.25">
      <c r="B364" s="107"/>
    </row>
    <row r="365" ht="14.25">
      <c r="B365" s="107"/>
    </row>
    <row r="366" ht="14.25">
      <c r="B366" s="107"/>
    </row>
    <row r="367" ht="14.25">
      <c r="B367" s="107"/>
    </row>
    <row r="368" ht="14.25">
      <c r="B368" s="107"/>
    </row>
    <row r="369" ht="14.25">
      <c r="B369" s="107"/>
    </row>
    <row r="370" ht="14.25">
      <c r="B370" s="107"/>
    </row>
    <row r="371" ht="14.25">
      <c r="B371" s="107"/>
    </row>
    <row r="372" ht="14.25">
      <c r="B372" s="107"/>
    </row>
    <row r="373" ht="14.25">
      <c r="B373" s="107"/>
    </row>
    <row r="374" ht="14.25">
      <c r="B374" s="107"/>
    </row>
    <row r="375" ht="14.25">
      <c r="B375" s="107"/>
    </row>
    <row r="376" ht="14.25">
      <c r="B376" s="107"/>
    </row>
    <row r="377" ht="14.25">
      <c r="B377" s="107"/>
    </row>
    <row r="378" ht="14.25">
      <c r="B378" s="107"/>
    </row>
    <row r="379" ht="14.25">
      <c r="B379" s="107"/>
    </row>
    <row r="380" ht="14.25">
      <c r="B380" s="107"/>
    </row>
    <row r="381" ht="14.25">
      <c r="B381" s="107"/>
    </row>
    <row r="382" ht="14.25">
      <c r="B382" s="107"/>
    </row>
    <row r="383" ht="14.25">
      <c r="B383" s="107"/>
    </row>
    <row r="384" ht="14.25">
      <c r="B384" s="107"/>
    </row>
    <row r="385" ht="14.25">
      <c r="B385" s="107"/>
    </row>
    <row r="386" ht="14.25">
      <c r="B386" s="107"/>
    </row>
    <row r="387" ht="14.25">
      <c r="B387" s="107"/>
    </row>
    <row r="388" ht="14.25">
      <c r="B388" s="107"/>
    </row>
    <row r="389" ht="14.25">
      <c r="B389" s="107"/>
    </row>
    <row r="390" ht="14.25">
      <c r="B390" s="107"/>
    </row>
    <row r="391" ht="14.25">
      <c r="B391" s="107"/>
    </row>
    <row r="392" ht="14.25">
      <c r="B392" s="107"/>
    </row>
    <row r="393" ht="14.25">
      <c r="B393" s="107"/>
    </row>
    <row r="394" ht="14.25">
      <c r="B394" s="107"/>
    </row>
    <row r="395" ht="14.25">
      <c r="B395" s="107"/>
    </row>
    <row r="396" ht="14.25">
      <c r="B396" s="107"/>
    </row>
    <row r="397" ht="14.25">
      <c r="B397" s="107"/>
    </row>
    <row r="398" ht="14.25">
      <c r="B398" s="107"/>
    </row>
    <row r="399" ht="14.25">
      <c r="B399" s="107"/>
    </row>
    <row r="400" ht="14.25">
      <c r="B400" s="107"/>
    </row>
    <row r="401" ht="14.25">
      <c r="B401" s="107"/>
    </row>
    <row r="402" ht="14.25">
      <c r="B402" s="107"/>
    </row>
    <row r="403" ht="14.25">
      <c r="B403" s="107"/>
    </row>
    <row r="404" ht="14.25">
      <c r="B404" s="107"/>
    </row>
    <row r="405" ht="14.25">
      <c r="B405" s="107"/>
    </row>
    <row r="406" ht="14.25">
      <c r="B406" s="107"/>
    </row>
    <row r="407" ht="14.25">
      <c r="B407" s="107"/>
    </row>
    <row r="408" ht="14.25">
      <c r="B408" s="107"/>
    </row>
    <row r="409" ht="14.25">
      <c r="B409" s="107"/>
    </row>
    <row r="410" ht="14.25">
      <c r="B410" s="107"/>
    </row>
    <row r="411" ht="14.25">
      <c r="B411" s="107"/>
    </row>
    <row r="412" ht="14.25">
      <c r="B412" s="107"/>
    </row>
    <row r="413" ht="14.25">
      <c r="B413" s="107"/>
    </row>
    <row r="414" ht="14.25">
      <c r="B414" s="107"/>
    </row>
    <row r="415" ht="14.25">
      <c r="B415" s="107"/>
    </row>
    <row r="416" ht="14.25">
      <c r="B416" s="107"/>
    </row>
    <row r="417" ht="14.25">
      <c r="B417" s="107"/>
    </row>
    <row r="418" ht="14.25">
      <c r="B418" s="107"/>
    </row>
    <row r="419" ht="14.25">
      <c r="B419" s="107"/>
    </row>
    <row r="420" ht="14.25">
      <c r="B420" s="107"/>
    </row>
    <row r="421" ht="14.25">
      <c r="B421" s="107"/>
    </row>
    <row r="422" ht="14.25">
      <c r="B422" s="107"/>
    </row>
    <row r="423" ht="14.25">
      <c r="B423" s="107"/>
    </row>
    <row r="424" ht="14.25">
      <c r="B424" s="107"/>
    </row>
    <row r="425" ht="14.25">
      <c r="B425" s="107"/>
    </row>
    <row r="426" ht="14.25">
      <c r="B426" s="107"/>
    </row>
    <row r="427" ht="14.25">
      <c r="B427" s="107"/>
    </row>
    <row r="428" ht="14.25">
      <c r="B428" s="107"/>
    </row>
    <row r="429" ht="14.25">
      <c r="B429" s="107"/>
    </row>
    <row r="430" ht="14.25">
      <c r="B430" s="107"/>
    </row>
    <row r="431" ht="14.25">
      <c r="B431" s="107"/>
    </row>
    <row r="432" ht="14.25">
      <c r="B432" s="107"/>
    </row>
    <row r="433" ht="14.25">
      <c r="B433" s="107"/>
    </row>
    <row r="434" ht="14.25">
      <c r="B434" s="107"/>
    </row>
    <row r="435" ht="14.25">
      <c r="B435" s="107"/>
    </row>
    <row r="436" ht="14.25">
      <c r="B436" s="107"/>
    </row>
    <row r="437" ht="14.25">
      <c r="B437" s="107"/>
    </row>
    <row r="438" ht="14.25">
      <c r="B438" s="107"/>
    </row>
    <row r="439" ht="14.25">
      <c r="B439" s="107"/>
    </row>
    <row r="440" ht="14.25">
      <c r="B440" s="107"/>
    </row>
    <row r="441" ht="14.25">
      <c r="B441" s="107"/>
    </row>
    <row r="442" ht="14.25">
      <c r="B442" s="107"/>
    </row>
    <row r="443" ht="14.25">
      <c r="B443" s="107"/>
    </row>
    <row r="444" ht="14.25">
      <c r="B444" s="107"/>
    </row>
    <row r="445" ht="14.25">
      <c r="B445" s="107"/>
    </row>
    <row r="446" ht="14.25">
      <c r="B446" s="107"/>
    </row>
    <row r="447" ht="14.25">
      <c r="B447" s="107"/>
    </row>
    <row r="448" ht="14.25">
      <c r="B448" s="107"/>
    </row>
    <row r="449" ht="14.25">
      <c r="B449" s="107"/>
    </row>
    <row r="450" ht="14.25">
      <c r="B450" s="107"/>
    </row>
    <row r="451" ht="14.25">
      <c r="B451" s="107"/>
    </row>
    <row r="452" ht="14.25">
      <c r="B452" s="107"/>
    </row>
    <row r="453" ht="14.25">
      <c r="B453" s="107"/>
    </row>
    <row r="454" ht="14.25">
      <c r="B454" s="107"/>
    </row>
    <row r="455" ht="14.25">
      <c r="B455" s="107"/>
    </row>
    <row r="456" ht="14.25">
      <c r="B456" s="107"/>
    </row>
    <row r="457" ht="14.25">
      <c r="B457" s="107"/>
    </row>
    <row r="458" ht="14.25">
      <c r="B458" s="107"/>
    </row>
    <row r="459" ht="14.25">
      <c r="B459" s="107"/>
    </row>
    <row r="460" ht="14.25">
      <c r="B460" s="107"/>
    </row>
    <row r="461" ht="14.25">
      <c r="B461" s="107"/>
    </row>
    <row r="462" ht="14.25">
      <c r="B462" s="107"/>
    </row>
    <row r="463" ht="14.25">
      <c r="B463" s="107"/>
    </row>
    <row r="464" ht="14.25">
      <c r="B464" s="107"/>
    </row>
    <row r="465" ht="14.25">
      <c r="B465" s="107"/>
    </row>
    <row r="466" ht="14.25">
      <c r="B466" s="107"/>
    </row>
    <row r="467" ht="14.25">
      <c r="B467" s="107"/>
    </row>
    <row r="468" ht="14.25">
      <c r="B468" s="107"/>
    </row>
    <row r="469" ht="14.25">
      <c r="B469" s="107"/>
    </row>
    <row r="470" ht="14.25">
      <c r="B470" s="107"/>
    </row>
    <row r="471" ht="14.25">
      <c r="B471" s="107"/>
    </row>
    <row r="472" ht="14.25">
      <c r="B472" s="107"/>
    </row>
    <row r="473" ht="14.25">
      <c r="B473" s="107"/>
    </row>
    <row r="474" ht="14.25">
      <c r="B474" s="107"/>
    </row>
    <row r="475" ht="14.25">
      <c r="B475" s="107"/>
    </row>
    <row r="476" ht="14.25">
      <c r="B476" s="107"/>
    </row>
    <row r="477" ht="14.25">
      <c r="B477" s="107"/>
    </row>
    <row r="478" ht="14.25">
      <c r="B478" s="107"/>
    </row>
    <row r="479" ht="14.25">
      <c r="B479" s="107"/>
    </row>
    <row r="480" ht="14.25">
      <c r="B480" s="107"/>
    </row>
    <row r="481" ht="14.25">
      <c r="B481" s="107"/>
    </row>
    <row r="482" ht="14.25">
      <c r="B482" s="107"/>
    </row>
    <row r="483" ht="14.25">
      <c r="B483" s="107"/>
    </row>
    <row r="484" ht="14.25">
      <c r="B484" s="107"/>
    </row>
    <row r="485" ht="14.25">
      <c r="B485" s="107"/>
    </row>
    <row r="486" ht="14.25">
      <c r="B486" s="107"/>
    </row>
    <row r="487" ht="14.25">
      <c r="B487" s="107"/>
    </row>
    <row r="488" ht="14.25">
      <c r="B488" s="107"/>
    </row>
    <row r="489" ht="14.25">
      <c r="B489" s="107"/>
    </row>
    <row r="490" ht="14.25">
      <c r="B490" s="107"/>
    </row>
    <row r="491" ht="14.25">
      <c r="B491" s="107"/>
    </row>
    <row r="492" ht="14.25">
      <c r="B492" s="107"/>
    </row>
    <row r="493" ht="14.25">
      <c r="B493" s="107"/>
    </row>
    <row r="494" ht="14.25">
      <c r="B494" s="107"/>
    </row>
    <row r="495" ht="14.25">
      <c r="B495" s="107"/>
    </row>
  </sheetData>
  <mergeCells count="6">
    <mergeCell ref="G3:G4"/>
    <mergeCell ref="H3:H4"/>
    <mergeCell ref="A3:C3"/>
    <mergeCell ref="D3:D4"/>
    <mergeCell ref="E3:E4"/>
    <mergeCell ref="F3:F4"/>
  </mergeCells>
  <printOptions horizontalCentered="1"/>
  <pageMargins left="0.1968503937007874" right="0.1968503937007874" top="0.3937007874015748" bottom="0" header="0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dcterms:created xsi:type="dcterms:W3CDTF">2007-04-16T12:43:53Z</dcterms:created>
  <dcterms:modified xsi:type="dcterms:W3CDTF">2007-04-16T12:45:11Z</dcterms:modified>
  <cp:category/>
  <cp:version/>
  <cp:contentType/>
  <cp:contentStatus/>
</cp:coreProperties>
</file>