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Q141" i="1"/>
  <c r="Q258" l="1"/>
  <c r="Q190"/>
  <c r="R258"/>
  <c r="S258"/>
  <c r="R190"/>
  <c r="S190"/>
  <c r="T190"/>
  <c r="U190"/>
  <c r="W190"/>
  <c r="Q157"/>
  <c r="T302" l="1"/>
  <c r="U302"/>
  <c r="W302"/>
  <c r="T346" l="1"/>
  <c r="U346"/>
  <c r="W346"/>
  <c r="T270"/>
  <c r="U270"/>
  <c r="W270"/>
  <c r="S230"/>
  <c r="W230"/>
  <c r="T310"/>
  <c r="U310"/>
  <c r="W310"/>
  <c r="R386"/>
  <c r="S386"/>
  <c r="T386"/>
  <c r="U386"/>
  <c r="V386"/>
  <c r="W386"/>
  <c r="Q386"/>
  <c r="R322"/>
  <c r="S322"/>
  <c r="T322"/>
  <c r="U322"/>
  <c r="W322"/>
  <c r="T298"/>
  <c r="U298"/>
  <c r="W298"/>
  <c r="Q113"/>
  <c r="Q114" s="1"/>
  <c r="Q229"/>
  <c r="Q230" s="1"/>
  <c r="R229"/>
  <c r="R230" s="1"/>
  <c r="Q321"/>
  <c r="Q322" s="1"/>
  <c r="Q297"/>
  <c r="Q281"/>
  <c r="R114"/>
  <c r="S114"/>
  <c r="T114"/>
  <c r="U114"/>
  <c r="W114"/>
  <c r="Q105"/>
  <c r="R102"/>
  <c r="S102"/>
  <c r="T102"/>
  <c r="W102"/>
  <c r="Q101"/>
  <c r="Q102" s="1"/>
  <c r="R234"/>
  <c r="S234"/>
  <c r="T234"/>
  <c r="W234"/>
  <c r="Q234"/>
  <c r="Q329"/>
  <c r="Q293"/>
  <c r="Q221"/>
  <c r="Q205"/>
  <c r="Q301"/>
  <c r="R214"/>
  <c r="S214"/>
  <c r="T214"/>
  <c r="W214"/>
  <c r="Q214"/>
  <c r="Q181"/>
  <c r="Q333"/>
  <c r="Q334" s="1"/>
  <c r="W334"/>
  <c r="T334"/>
  <c r="S334"/>
  <c r="R334"/>
  <c r="Q173"/>
  <c r="T194"/>
  <c r="U194"/>
  <c r="W194"/>
  <c r="Q381" l="1"/>
  <c r="Q169"/>
  <c r="Q373"/>
  <c r="Q269"/>
  <c r="Q153"/>
  <c r="W370" l="1"/>
  <c r="Q369"/>
  <c r="Q277"/>
  <c r="Q149"/>
  <c r="Q393"/>
  <c r="Q325"/>
  <c r="Q305"/>
  <c r="Q145"/>
  <c r="Q137"/>
  <c r="R218" l="1"/>
  <c r="S218"/>
  <c r="T218"/>
  <c r="Q218"/>
  <c r="W218"/>
  <c r="Q273"/>
  <c r="Q197"/>
  <c r="R198"/>
  <c r="S198"/>
  <c r="T198"/>
  <c r="U198"/>
  <c r="W198"/>
  <c r="S134"/>
  <c r="Q133"/>
  <c r="S89"/>
  <c r="S85" s="1"/>
  <c r="T89"/>
  <c r="T85" s="1"/>
  <c r="U89"/>
  <c r="U85" s="1"/>
  <c r="V89"/>
  <c r="V85" s="1"/>
  <c r="W89"/>
  <c r="W85" s="1"/>
  <c r="T362"/>
  <c r="U362"/>
  <c r="W362"/>
  <c r="W338"/>
  <c r="W238"/>
  <c r="T210"/>
  <c r="U210"/>
  <c r="W210"/>
  <c r="S210"/>
  <c r="R210"/>
  <c r="Q209"/>
  <c r="Q210" s="1"/>
  <c r="R88"/>
  <c r="R84" s="1"/>
  <c r="S88"/>
  <c r="S84" s="1"/>
  <c r="T88"/>
  <c r="T84" s="1"/>
  <c r="U88"/>
  <c r="V88"/>
  <c r="V84" s="1"/>
  <c r="W88"/>
  <c r="W84" s="1"/>
  <c r="Q88"/>
  <c r="Q365"/>
  <c r="Q317"/>
  <c r="R226"/>
  <c r="S226"/>
  <c r="T226"/>
  <c r="W226"/>
  <c r="Q226"/>
  <c r="R186"/>
  <c r="S186"/>
  <c r="V90"/>
  <c r="Q185"/>
  <c r="Q165"/>
  <c r="Q41"/>
  <c r="S346"/>
  <c r="Q345"/>
  <c r="Q346" s="1"/>
  <c r="R345"/>
  <c r="R346" s="1"/>
  <c r="Q129"/>
  <c r="Q361"/>
  <c r="Q121"/>
  <c r="R87"/>
  <c r="S87"/>
  <c r="T87"/>
  <c r="U87"/>
  <c r="V87"/>
  <c r="W87"/>
  <c r="W83" s="1"/>
  <c r="Q87"/>
  <c r="Q237"/>
  <c r="Q97"/>
  <c r="R98"/>
  <c r="S98"/>
  <c r="T98"/>
  <c r="U98"/>
  <c r="W98"/>
  <c r="Q341"/>
  <c r="Q353"/>
  <c r="Q161"/>
  <c r="S350"/>
  <c r="R350"/>
  <c r="Q350"/>
  <c r="Q357"/>
  <c r="Q253"/>
  <c r="Q177"/>
  <c r="W110"/>
  <c r="T110"/>
  <c r="S110"/>
  <c r="R110"/>
  <c r="Q110"/>
  <c r="T94"/>
  <c r="U94"/>
  <c r="W94"/>
  <c r="Q93"/>
  <c r="W49"/>
  <c r="W48"/>
  <c r="W28" s="1"/>
  <c r="W16" s="1"/>
  <c r="W47"/>
  <c r="U37"/>
  <c r="V37"/>
  <c r="W37"/>
  <c r="W36"/>
  <c r="W24" s="1"/>
  <c r="W35"/>
  <c r="W23" s="1"/>
  <c r="W17"/>
  <c r="S48"/>
  <c r="S28" s="1"/>
  <c r="W86" l="1"/>
  <c r="R89"/>
  <c r="W90"/>
  <c r="S90"/>
  <c r="U90"/>
  <c r="T90"/>
  <c r="U84"/>
  <c r="W33"/>
  <c r="W25"/>
  <c r="W21" s="1"/>
  <c r="W31"/>
  <c r="W27"/>
  <c r="W15" s="1"/>
  <c r="W32"/>
  <c r="W12"/>
  <c r="W8" s="1"/>
  <c r="W20"/>
  <c r="W11"/>
  <c r="V83"/>
  <c r="V49"/>
  <c r="V33" s="1"/>
  <c r="V48"/>
  <c r="V47"/>
  <c r="V27" s="1"/>
  <c r="V15" s="1"/>
  <c r="V36"/>
  <c r="V24" s="1"/>
  <c r="V35"/>
  <c r="V25"/>
  <c r="V21" s="1"/>
  <c r="V17"/>
  <c r="R90" l="1"/>
  <c r="R85"/>
  <c r="W19"/>
  <c r="W13"/>
  <c r="W9" s="1"/>
  <c r="W10" s="1"/>
  <c r="V31"/>
  <c r="W7"/>
  <c r="V32"/>
  <c r="V86"/>
  <c r="V28"/>
  <c r="V16" s="1"/>
  <c r="V13"/>
  <c r="V9" s="1"/>
  <c r="V23"/>
  <c r="V11" s="1"/>
  <c r="V7" s="1"/>
  <c r="V12"/>
  <c r="Q389"/>
  <c r="Q89" s="1"/>
  <c r="U390"/>
  <c r="T390"/>
  <c r="S390"/>
  <c r="R390"/>
  <c r="Q390" l="1"/>
  <c r="Q90"/>
  <c r="W14"/>
  <c r="V20"/>
  <c r="V8"/>
  <c r="V10" s="1"/>
  <c r="V19"/>
  <c r="V14"/>
  <c r="S354"/>
  <c r="R354"/>
  <c r="Q354"/>
  <c r="Q342"/>
  <c r="S342"/>
  <c r="R342"/>
  <c r="Q54" l="1"/>
  <c r="T394" l="1"/>
  <c r="S394"/>
  <c r="R394"/>
  <c r="Q394"/>
  <c r="U382"/>
  <c r="T382"/>
  <c r="S382"/>
  <c r="R382"/>
  <c r="Q382"/>
  <c r="U378"/>
  <c r="T378"/>
  <c r="S378"/>
  <c r="R378"/>
  <c r="Q378"/>
  <c r="T374"/>
  <c r="S374"/>
  <c r="R374"/>
  <c r="Q374"/>
  <c r="R370"/>
  <c r="Q370"/>
  <c r="S366"/>
  <c r="R366"/>
  <c r="Q366"/>
  <c r="S362"/>
  <c r="R362"/>
  <c r="Q362"/>
  <c r="S358"/>
  <c r="R358"/>
  <c r="Q358"/>
  <c r="S330"/>
  <c r="R330"/>
  <c r="Q330"/>
  <c r="S326"/>
  <c r="R326"/>
  <c r="Q326"/>
  <c r="S318"/>
  <c r="R318"/>
  <c r="Q318"/>
  <c r="S314"/>
  <c r="R314"/>
  <c r="Q314"/>
  <c r="S310"/>
  <c r="R310"/>
  <c r="Q310"/>
  <c r="S306"/>
  <c r="R306"/>
  <c r="Q306"/>
  <c r="S302"/>
  <c r="R302"/>
  <c r="Q302"/>
  <c r="S298"/>
  <c r="R298"/>
  <c r="Q298"/>
  <c r="T294"/>
  <c r="S294"/>
  <c r="R294"/>
  <c r="Q294"/>
  <c r="S290"/>
  <c r="R290"/>
  <c r="Q290"/>
  <c r="S286"/>
  <c r="R286"/>
  <c r="Q286"/>
  <c r="S282"/>
  <c r="R282"/>
  <c r="Q282"/>
  <c r="S278"/>
  <c r="R278"/>
  <c r="Q278"/>
  <c r="T274"/>
  <c r="S274"/>
  <c r="R274"/>
  <c r="Q274"/>
  <c r="S270"/>
  <c r="R270"/>
  <c r="Q270"/>
  <c r="S266"/>
  <c r="R266"/>
  <c r="Q266"/>
  <c r="S262"/>
  <c r="R262"/>
  <c r="Q262"/>
  <c r="S254"/>
  <c r="R254"/>
  <c r="Q254"/>
  <c r="T250"/>
  <c r="S250"/>
  <c r="R250"/>
  <c r="Q250"/>
  <c r="S246"/>
  <c r="R246"/>
  <c r="Q246"/>
  <c r="S242"/>
  <c r="R242"/>
  <c r="Q242"/>
  <c r="S222"/>
  <c r="R222"/>
  <c r="Q222"/>
  <c r="T206"/>
  <c r="S206"/>
  <c r="R206"/>
  <c r="Q206"/>
  <c r="S202"/>
  <c r="R202"/>
  <c r="Q202"/>
  <c r="Q198"/>
  <c r="S194"/>
  <c r="R194"/>
  <c r="Q194"/>
  <c r="Q186"/>
  <c r="T182"/>
  <c r="S182"/>
  <c r="R182"/>
  <c r="Q182"/>
  <c r="T178"/>
  <c r="S178"/>
  <c r="R178"/>
  <c r="Q178"/>
  <c r="T174"/>
  <c r="S174"/>
  <c r="R174"/>
  <c r="Q174"/>
  <c r="T170"/>
  <c r="S170"/>
  <c r="R170"/>
  <c r="Q170"/>
  <c r="T166"/>
  <c r="S166"/>
  <c r="R166"/>
  <c r="Q166"/>
  <c r="T162"/>
  <c r="S162"/>
  <c r="R162"/>
  <c r="Q162"/>
  <c r="T158"/>
  <c r="S158"/>
  <c r="R158"/>
  <c r="Q158"/>
  <c r="T154"/>
  <c r="S154"/>
  <c r="R154"/>
  <c r="Q154"/>
  <c r="T150"/>
  <c r="S150"/>
  <c r="R150"/>
  <c r="Q150"/>
  <c r="T146"/>
  <c r="S146"/>
  <c r="R146"/>
  <c r="Q146"/>
  <c r="T142"/>
  <c r="S142"/>
  <c r="R142"/>
  <c r="Q142"/>
  <c r="T138"/>
  <c r="S138"/>
  <c r="R138"/>
  <c r="Q138"/>
  <c r="T134"/>
  <c r="R134"/>
  <c r="Q134"/>
  <c r="T130"/>
  <c r="S130"/>
  <c r="R130"/>
  <c r="Q130"/>
  <c r="T126"/>
  <c r="S126"/>
  <c r="R126"/>
  <c r="T122"/>
  <c r="S122"/>
  <c r="R122"/>
  <c r="Q122"/>
  <c r="T118"/>
  <c r="S118"/>
  <c r="R118"/>
  <c r="Q118"/>
  <c r="S106"/>
  <c r="R106"/>
  <c r="Q106"/>
  <c r="Q98"/>
  <c r="S94"/>
  <c r="R94"/>
  <c r="Q94"/>
  <c r="Q84"/>
  <c r="R83"/>
  <c r="U83"/>
  <c r="T83"/>
  <c r="S83"/>
  <c r="Q82"/>
  <c r="Q78"/>
  <c r="Q74"/>
  <c r="Q70"/>
  <c r="Q66"/>
  <c r="Q62"/>
  <c r="S58"/>
  <c r="Q58"/>
  <c r="S54"/>
  <c r="R54"/>
  <c r="U49"/>
  <c r="U33" s="1"/>
  <c r="T49"/>
  <c r="S49"/>
  <c r="S29" s="1"/>
  <c r="R49"/>
  <c r="Q49"/>
  <c r="U48"/>
  <c r="U28" s="1"/>
  <c r="T48"/>
  <c r="T28" s="1"/>
  <c r="R48"/>
  <c r="Q48"/>
  <c r="Q28" s="1"/>
  <c r="Q16" s="1"/>
  <c r="U47"/>
  <c r="U27" s="1"/>
  <c r="T47"/>
  <c r="T27" s="1"/>
  <c r="S47"/>
  <c r="S27" s="1"/>
  <c r="S15" s="1"/>
  <c r="R47"/>
  <c r="R27" s="1"/>
  <c r="R15" s="1"/>
  <c r="Q47"/>
  <c r="Q27" s="1"/>
  <c r="S46"/>
  <c r="R46"/>
  <c r="Q46"/>
  <c r="T42"/>
  <c r="S42"/>
  <c r="R42"/>
  <c r="Q42"/>
  <c r="T37"/>
  <c r="T25" s="1"/>
  <c r="S37"/>
  <c r="S25" s="1"/>
  <c r="S13" s="1"/>
  <c r="R37"/>
  <c r="Q37"/>
  <c r="Q25" s="1"/>
  <c r="U36"/>
  <c r="T36"/>
  <c r="T24" s="1"/>
  <c r="S36"/>
  <c r="R36"/>
  <c r="Q36"/>
  <c r="U35"/>
  <c r="T35"/>
  <c r="T23" s="1"/>
  <c r="T11" s="1"/>
  <c r="S35"/>
  <c r="R35"/>
  <c r="Q35"/>
  <c r="U25"/>
  <c r="U21" s="1"/>
  <c r="R24"/>
  <c r="U17"/>
  <c r="T17"/>
  <c r="U31" l="1"/>
  <c r="S31"/>
  <c r="Q31"/>
  <c r="U16"/>
  <c r="T31"/>
  <c r="S32"/>
  <c r="R31"/>
  <c r="Q32"/>
  <c r="U32"/>
  <c r="T16"/>
  <c r="T30"/>
  <c r="T21"/>
  <c r="T26"/>
  <c r="T33"/>
  <c r="S23"/>
  <c r="S11" s="1"/>
  <c r="S7" s="1"/>
  <c r="Q126"/>
  <c r="Q85"/>
  <c r="Q86" s="1"/>
  <c r="Q23"/>
  <c r="Q11" s="1"/>
  <c r="U23"/>
  <c r="U11" s="1"/>
  <c r="R23"/>
  <c r="S86"/>
  <c r="T12"/>
  <c r="Q33"/>
  <c r="T13"/>
  <c r="T9" s="1"/>
  <c r="U24"/>
  <c r="Q50"/>
  <c r="U86"/>
  <c r="T38"/>
  <c r="R38"/>
  <c r="U13"/>
  <c r="U9" s="1"/>
  <c r="T19"/>
  <c r="R32"/>
  <c r="T86"/>
  <c r="R12"/>
  <c r="T20"/>
  <c r="S30"/>
  <c r="R28"/>
  <c r="R20" s="1"/>
  <c r="R50"/>
  <c r="S24"/>
  <c r="S20" s="1"/>
  <c r="S38"/>
  <c r="Q24"/>
  <c r="Q26" s="1"/>
  <c r="Q38"/>
  <c r="R86"/>
  <c r="R25"/>
  <c r="U15"/>
  <c r="Q15"/>
  <c r="S16"/>
  <c r="S50"/>
  <c r="Q83"/>
  <c r="T15"/>
  <c r="T7" s="1"/>
  <c r="S21"/>
  <c r="Q29"/>
  <c r="S33"/>
  <c r="S17"/>
  <c r="T32"/>
  <c r="R33"/>
  <c r="R29"/>
  <c r="Q34" l="1"/>
  <c r="S34"/>
  <c r="T34"/>
  <c r="S19"/>
  <c r="T22"/>
  <c r="U19"/>
  <c r="Q19"/>
  <c r="T14"/>
  <c r="R19"/>
  <c r="R11"/>
  <c r="R7" s="1"/>
  <c r="R16"/>
  <c r="R8" s="1"/>
  <c r="T8"/>
  <c r="T10" s="1"/>
  <c r="Q7"/>
  <c r="R34"/>
  <c r="U7"/>
  <c r="S12"/>
  <c r="S14" s="1"/>
  <c r="U20"/>
  <c r="U12"/>
  <c r="Q13"/>
  <c r="R21"/>
  <c r="R22" s="1"/>
  <c r="S26"/>
  <c r="Q20"/>
  <c r="Q12"/>
  <c r="Q8" s="1"/>
  <c r="R26"/>
  <c r="R13"/>
  <c r="R14" s="1"/>
  <c r="S18"/>
  <c r="S9"/>
  <c r="Q17"/>
  <c r="Q30"/>
  <c r="Q21"/>
  <c r="Q22" s="1"/>
  <c r="R30"/>
  <c r="R17"/>
  <c r="S22"/>
  <c r="S8" l="1"/>
  <c r="S10" s="1"/>
  <c r="U8"/>
  <c r="U10" s="1"/>
  <c r="U14"/>
  <c r="Q14"/>
  <c r="R9"/>
  <c r="R10" s="1"/>
  <c r="R18"/>
  <c r="Q18"/>
  <c r="Q9"/>
  <c r="Q10" s="1"/>
</calcChain>
</file>

<file path=xl/sharedStrings.xml><?xml version="1.0" encoding="utf-8"?>
<sst xmlns="http://schemas.openxmlformats.org/spreadsheetml/2006/main" count="764" uniqueCount="120">
  <si>
    <t>Wykaz przedsięwzięć</t>
  </si>
  <si>
    <t>Jednostka odpowiedzialna lub koordynująca</t>
  </si>
  <si>
    <t>Okres realizacji</t>
  </si>
  <si>
    <t>Przebieg realizacji przedsięwzięć</t>
  </si>
  <si>
    <t>łączne nakłady finansowe</t>
  </si>
  <si>
    <t>Limit 2011</t>
  </si>
  <si>
    <t>Limit 2012</t>
  </si>
  <si>
    <t>Limit 2013</t>
  </si>
  <si>
    <t>Limit 2014</t>
  </si>
  <si>
    <t>od</t>
  </si>
  <si>
    <t>do</t>
  </si>
  <si>
    <t>Przedsięwzięcia ogółem</t>
  </si>
  <si>
    <t>% realizacji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</si>
  <si>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</si>
  <si>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</si>
  <si>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</si>
  <si>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</si>
  <si>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Nazwa projektu :Pomagaj pracując - Poprwawa dostepu do zatrudnienia oraz wspieranie aktywności zawodowej osób bezrobotnych w regionie</t>
  </si>
  <si>
    <t>Powiatowy Urząd Pracy</t>
  </si>
  <si>
    <t>2010</t>
  </si>
  <si>
    <t>2013</t>
  </si>
  <si>
    <t>Razem możemy więcej-szkoła równych szans i mozliwości - Wyrównanie szans edukacyjnych uczniów o utrudnionym dostepie do edukacji oraz zmniajszenie róznic w jakości usług edukacyjnych</t>
  </si>
  <si>
    <t>Ośrodek Szkolno Wychowawczy</t>
  </si>
  <si>
    <t>2011</t>
  </si>
  <si>
    <t>2012</t>
  </si>
  <si>
    <t>Projekt: Przyśpieszenie wzrostu konkurencujności woejewództwa mazowickiewgo , poprzez budowanie społeczeństwa informacyjnego i gospodarki opartej na wiedzy poprzez stworzenie zintegrowanych baz wiedzy na Mazowszu- Tworzenie warunków dla rozwoju potencjału innowacyjnego i przedsiebiorczości na Mazowszu</t>
  </si>
  <si>
    <t>Starostwo Powiatowe w Mławie</t>
  </si>
  <si>
    <t>Scalanie gruntów i zagospodarowanie poscaleniowe części wsi Marysinek, Rudowo,Budy Matusy - Program Rozwoju Obszarów Wiejskich</t>
  </si>
  <si>
    <t>b) programy, projekty lub zadania związane z umowami partnerstwa publicznoprywatnego (razem)</t>
  </si>
  <si>
    <t>c) programy, projekty lub zadania pozostałe (inne niż wymienione w lit.a i b) (razem)</t>
  </si>
  <si>
    <t>2) umowy, których realizacja w roku budżetowym i w latach następnych jest niezbędna dla zapewnienia ciągłości działania jednostki i których płatności przypadają w okresie dłuższym niż rok</t>
  </si>
  <si>
    <t>aktualizacja programu DDJ finanse - aktualizacja programu DDJ Finanse</t>
  </si>
  <si>
    <t>Powiatowy Zarząd Dróg w Mławie</t>
  </si>
  <si>
    <t>Aktualizacja programu finansowo-księgowego - aktualizacja programu finansowo-ksiegowego</t>
  </si>
  <si>
    <t>I Liceum Ogólnokształcące</t>
  </si>
  <si>
    <t>2014</t>
  </si>
  <si>
    <t>audyt wewnętrzny - umowa na usługowe prowadzenie audytu wewnętrznego</t>
  </si>
  <si>
    <t>nadzór nad systemem zarzadzania klienta -Certfikacja ISO - umowa - nadzór nad systemem zarządzania klienta - certyfikacja ISO</t>
  </si>
  <si>
    <t>ubezpieczenie majatku</t>
  </si>
  <si>
    <t>Zespół Szkół Nr 1</t>
  </si>
  <si>
    <t>ubezpieczenie majatku - ubezpieczenie mienia</t>
  </si>
  <si>
    <t xml:space="preserve">ubezpieczenie majątku - </t>
  </si>
  <si>
    <t>Poradnia Psychologiczno Pedagogiczna</t>
  </si>
  <si>
    <t>ubezpieczenie majątku - ubezpieczenia mienia</t>
  </si>
  <si>
    <t>DOM DZIECKA</t>
  </si>
  <si>
    <t>ubezpieczenie majątku - ubezpieczenie mienia</t>
  </si>
  <si>
    <t>Powiatowe Centrum Pomocy Rodzinie</t>
  </si>
  <si>
    <t>Zespół Ośrodków Wsparcia</t>
  </si>
  <si>
    <t>Zespół Szkół Nr 2</t>
  </si>
  <si>
    <t>Zespół Szkół Nr 4</t>
  </si>
  <si>
    <t xml:space="preserve">Powiatowy Ośrodek Doskonalenia Nauczycieli </t>
  </si>
  <si>
    <t>Zespół Szkół Nr 3</t>
  </si>
  <si>
    <t>Mławska Hala Sportowa</t>
  </si>
  <si>
    <t xml:space="preserve">Bursa Szkolna </t>
  </si>
  <si>
    <t>Umowa - monitorownie systemu włamania - realizacja umowy</t>
  </si>
  <si>
    <t>2008</t>
  </si>
  <si>
    <t>umowa na aktualizacje programu finansowego księgowego - realizacja umowy na program komputerowy</t>
  </si>
  <si>
    <t>Powiatowy Ośrodek Doskonalenia Nauczycieli</t>
  </si>
  <si>
    <t>umowa na aktualizacje programu komputerowego - umowa na program komputerowy</t>
  </si>
  <si>
    <t>Umowa na aktualizacje programu komputerowego księgowego - umowa na realizacje programu komputerowego</t>
  </si>
  <si>
    <t>Umowa na aktualizację oprogramowania - realizacja umowy</t>
  </si>
  <si>
    <t>Dom Dziecka</t>
  </si>
  <si>
    <t>2009</t>
  </si>
  <si>
    <t>umowa na dostarczenie wody - umowa na dostarczenie wody</t>
  </si>
  <si>
    <t>Komenda Powiatowa Państwowej Straży Pożarnej</t>
  </si>
  <si>
    <t>umowa na dostawę paliwa gazowego - umowa na dostawe paliwa gazowego</t>
  </si>
  <si>
    <t>Umowa na druki komunikacyjne - realizacja umowy</t>
  </si>
  <si>
    <t>Umowa na gaz - realizacja umowy</t>
  </si>
  <si>
    <t>Umowa na internet - realizacja umowy</t>
  </si>
  <si>
    <t>Umowa na konserwację dźwigu - realizacja umowy</t>
  </si>
  <si>
    <t>Umowa na konserwację systemów księgowych - realizacja umowy</t>
  </si>
  <si>
    <t>Umowa na ochronę budynku - realizacja umowy</t>
  </si>
  <si>
    <t>umowa na odprowadzenie ścieków - umowa na odprowadzenie ścieków</t>
  </si>
  <si>
    <t>umowa na osługę przewozu pieniędzy - umowa na obsługę przewozu pieniędzy</t>
  </si>
  <si>
    <t>Umowa na program finansowy - realizacja umowy na akyualizacje programu finansowego</t>
  </si>
  <si>
    <t>Bursa Szkolna</t>
  </si>
  <si>
    <t>Umowa na program księgowy - realizacja umowy</t>
  </si>
  <si>
    <t>umowa na program księgowy - umowa na program księgowy</t>
  </si>
  <si>
    <t>Umowa na telefony komórkowe - realizacja umowy</t>
  </si>
  <si>
    <t>Umowa na usługi kominiarskie - usługi kominiarskie</t>
  </si>
  <si>
    <t>Umowa na usługi telekomunikacyjne - realizacja umowy</t>
  </si>
  <si>
    <t>umowa na zakup energii elektrycznej - umowa na zakup energii elektrycznej</t>
  </si>
  <si>
    <t>Umowa na zimowe utrzymanie dróg - realizacja umowy</t>
  </si>
  <si>
    <t>usługa na program ksiegowy - umowa na program księgowy ProgMan</t>
  </si>
  <si>
    <t>usługa w formie objazdu obektu przez grupy szybkiego reagowania - usługa w formie objazdu obiektu przez grupy szybkiego reagowania</t>
  </si>
  <si>
    <t>usługi kominiarskie - umowa na usługi kominiarskie</t>
  </si>
  <si>
    <t>usługi kominiarskie - usługi kominiarskie</t>
  </si>
  <si>
    <t>usługi na program księgowy - umowa na program księgowy ProgMan</t>
  </si>
  <si>
    <t>wywóz odpadów komunalnych i dzierzawa pojemników  - wywóz odpoadów komunalnych i dzierżawa pojemników</t>
  </si>
  <si>
    <t>3) gwarancje i poręczenia udzielane przez jednostki samorządu terytorialnego(razem)</t>
  </si>
  <si>
    <t xml:space="preserve">   </t>
  </si>
  <si>
    <t>Zarząd Powiatu Mławskiego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</si>
  <si>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.5"/>
        <color indexed="8"/>
        <rFont val="Times New Roman"/>
        <family val="1"/>
        <charset val="238"/>
      </rPr>
      <t>Włodzimierz  Wojnarowski.......................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</si>
  <si>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.5"/>
        <color indexed="8"/>
        <rFont val="Times New Roman"/>
        <family val="1"/>
        <charset val="238"/>
      </rPr>
      <t>Barbara Gutowska .....................................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</si>
  <si>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.5"/>
        <color indexed="8"/>
        <rFont val="Times New Roman"/>
        <family val="1"/>
        <charset val="238"/>
      </rPr>
      <t>Marcin Burchacki......................................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</si>
  <si>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.5"/>
        <color indexed="8"/>
        <rFont val="Times New Roman"/>
        <family val="1"/>
        <charset val="238"/>
      </rPr>
      <t>Mariusz Gębala..........................................</t>
    </r>
  </si>
  <si>
    <r>
      <t>5.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.5"/>
        <color indexed="8"/>
        <rFont val="Times New Roman"/>
        <family val="1"/>
        <charset val="238"/>
      </rPr>
      <t>Marek Wiesław Linkowski.........................</t>
    </r>
  </si>
  <si>
    <t>zakup usług do sieci internet - neostrada TP</t>
  </si>
  <si>
    <t>umowa na usługi sieci telefonicznej T-mobile</t>
  </si>
  <si>
    <t>Licencja na uzytkowanie i aktualizację programu ksiegowego progman</t>
  </si>
  <si>
    <t>Plan pierwotny na dzień 1.01.2012r</t>
  </si>
  <si>
    <t>Limit 2015</t>
  </si>
  <si>
    <t>Informacja o przebiegu realizacji przedsiewzięć w latach 2012-2015 za I półrocze 2012 roku</t>
  </si>
  <si>
    <t>Plan na dzień 30.06.2012r.</t>
  </si>
  <si>
    <t>Realizacja na dzień 30.06.2012r</t>
  </si>
  <si>
    <t>Limit zobowiązań</t>
  </si>
  <si>
    <t>audyt wewnętrzny  na lata 2012 - 2013</t>
  </si>
  <si>
    <t>Dostawa energii elektrycznej - Energa -Obrót SA - oszczędność energii</t>
  </si>
  <si>
    <t>dostawa tablic rejestracyjnych, wtórników tablic oraz odbiór i kasacja tablic wycofanych z eksploatacji - realizacja zadań w Wydziale Komunikacji</t>
  </si>
  <si>
    <t>Umowa na dostawę energii - oszczędność ednergii</t>
  </si>
  <si>
    <t>Umowa na dostawę energii - Energa Obrót SA- oszczędność ednergii</t>
  </si>
  <si>
    <t>Umowa na usługi telekomunikacyjne - Nova Telecom Sp z o.o. - oszczędność na rozmowach stacjonarnych</t>
  </si>
  <si>
    <t>Umowa na  zakup usług dystrybucyjnychoszczędność ednergii</t>
  </si>
  <si>
    <t>usługi pocztowe</t>
  </si>
  <si>
    <t>2015</t>
  </si>
  <si>
    <t>zakup usług internetowych - telekomunikacja Polska S.A. - realizacja zadania "Edukacja z internetem"</t>
  </si>
  <si>
    <t>zakup usług - wywóz nieczystości</t>
  </si>
  <si>
    <t>bo podpisałaś umowę w roku 2012</t>
  </si>
  <si>
    <t>bo zwiekszyłaś zobowiązania o korektę</t>
  </si>
  <si>
    <t>nie ma realizacji bo jeszcze nie podpisałaś umowy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</si>
</sst>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3.5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.5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  <font>
      <b/>
      <sz val="10.5"/>
      <name val="Times New Roman"/>
      <family val="1"/>
      <charset val="238"/>
    </font>
    <font>
      <sz val="10.5"/>
      <name val="Times New Roman"/>
      <family val="1"/>
      <charset val="238"/>
    </font>
    <font>
      <sz val="10.5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indent="15"/>
      <protection locked="0"/>
    </xf>
    <xf numFmtId="0" fontId="7" fillId="0" borderId="0" xfId="0" applyNumberFormat="1" applyFont="1" applyFill="1" applyBorder="1" applyAlignment="1" applyProtection="1">
      <alignment horizontal="left" indent="15"/>
      <protection locked="0"/>
    </xf>
    <xf numFmtId="0" fontId="8" fillId="0" borderId="0" xfId="0" applyNumberFormat="1" applyFont="1" applyFill="1" applyBorder="1" applyAlignment="1" applyProtection="1">
      <alignment horizontal="left" indent="15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4" fontId="1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49" fontId="18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4" fontId="16" fillId="4" borderId="4" xfId="0" applyNumberFormat="1" applyFont="1" applyFill="1" applyBorder="1" applyAlignment="1" applyProtection="1">
      <alignment horizontal="right"/>
      <protection locked="0"/>
    </xf>
    <xf numFmtId="4" fontId="16" fillId="4" borderId="4" xfId="0" applyNumberFormat="1" applyFont="1" applyFill="1" applyBorder="1" applyAlignment="1" applyProtection="1">
      <alignment horizontal="right" vertical="center"/>
      <protection locked="0"/>
    </xf>
    <xf numFmtId="49" fontId="16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4" xfId="0" applyNumberFormat="1" applyFont="1" applyFill="1" applyBorder="1" applyAlignment="1" applyProtection="1">
      <alignment horizontal="left"/>
      <protection locked="0"/>
    </xf>
    <xf numFmtId="49" fontId="1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4" xfId="0" applyNumberFormat="1" applyFont="1" applyFill="1" applyBorder="1" applyAlignment="1" applyProtection="1">
      <alignment vertical="center" wrapText="1"/>
      <protection locked="0"/>
    </xf>
    <xf numFmtId="49" fontId="15" fillId="3" borderId="29" xfId="0" applyNumberFormat="1" applyFont="1" applyFill="1" applyBorder="1" applyAlignment="1" applyProtection="1">
      <alignment vertical="center" wrapText="1"/>
      <protection locked="0"/>
    </xf>
    <xf numFmtId="4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 applyProtection="1">
      <alignment horizontal="center" wrapText="1"/>
      <protection locked="0"/>
    </xf>
    <xf numFmtId="49" fontId="15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4" borderId="1" xfId="0" applyNumberFormat="1" applyFont="1" applyFill="1" applyBorder="1" applyAlignment="1" applyProtection="1">
      <alignment horizontal="left" wrapText="1"/>
      <protection locked="0"/>
    </xf>
    <xf numFmtId="0" fontId="25" fillId="4" borderId="2" xfId="0" applyNumberFormat="1" applyFont="1" applyFill="1" applyBorder="1" applyAlignment="1" applyProtection="1">
      <alignment horizontal="left" wrapText="1"/>
      <protection locked="0"/>
    </xf>
    <xf numFmtId="0" fontId="25" fillId="4" borderId="3" xfId="0" applyNumberFormat="1" applyFont="1" applyFill="1" applyBorder="1" applyAlignment="1" applyProtection="1">
      <alignment horizontal="left" wrapText="1"/>
      <protection locked="0"/>
    </xf>
    <xf numFmtId="0" fontId="25" fillId="4" borderId="9" xfId="0" applyNumberFormat="1" applyFont="1" applyFill="1" applyBorder="1" applyAlignment="1" applyProtection="1">
      <alignment horizontal="left" wrapText="1"/>
      <protection locked="0"/>
    </xf>
    <xf numFmtId="0" fontId="25" fillId="4" borderId="0" xfId="0" applyNumberFormat="1" applyFont="1" applyFill="1" applyBorder="1" applyAlignment="1" applyProtection="1">
      <alignment horizontal="left" wrapText="1"/>
      <protection locked="0"/>
    </xf>
    <xf numFmtId="0" fontId="25" fillId="4" borderId="10" xfId="0" applyNumberFormat="1" applyFont="1" applyFill="1" applyBorder="1" applyAlignment="1" applyProtection="1">
      <alignment horizontal="left" wrapText="1"/>
      <protection locked="0"/>
    </xf>
    <xf numFmtId="0" fontId="25" fillId="4" borderId="6" xfId="0" applyNumberFormat="1" applyFont="1" applyFill="1" applyBorder="1" applyAlignment="1" applyProtection="1">
      <alignment horizontal="left" wrapText="1"/>
      <protection locked="0"/>
    </xf>
    <xf numFmtId="0" fontId="25" fillId="4" borderId="7" xfId="0" applyNumberFormat="1" applyFont="1" applyFill="1" applyBorder="1" applyAlignment="1" applyProtection="1">
      <alignment horizontal="left" wrapText="1"/>
      <protection locked="0"/>
    </xf>
    <xf numFmtId="0" fontId="25" fillId="4" borderId="8" xfId="0" applyNumberFormat="1" applyFont="1" applyFill="1" applyBorder="1" applyAlignment="1" applyProtection="1">
      <alignment horizontal="left" wrapText="1"/>
      <protection locked="0"/>
    </xf>
    <xf numFmtId="49" fontId="15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4" xfId="0" applyNumberFormat="1" applyFont="1" applyFill="1" applyBorder="1" applyAlignment="1" applyProtection="1">
      <alignment vertical="center" wrapText="1"/>
      <protection locked="0"/>
    </xf>
    <xf numFmtId="49" fontId="13" fillId="3" borderId="29" xfId="0" applyNumberFormat="1" applyFont="1" applyFill="1" applyBorder="1" applyAlignment="1" applyProtection="1">
      <alignment vertical="center" wrapText="1"/>
      <protection locked="0"/>
    </xf>
    <xf numFmtId="49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4" xfId="0" applyNumberFormat="1" applyFont="1" applyFill="1" applyBorder="1" applyAlignment="1" applyProtection="1">
      <alignment vertical="center" wrapText="1"/>
      <protection locked="0"/>
    </xf>
    <xf numFmtId="49" fontId="11" fillId="3" borderId="29" xfId="0" applyNumberFormat="1" applyFont="1" applyFill="1" applyBorder="1" applyAlignment="1" applyProtection="1">
      <alignment vertical="center" wrapText="1"/>
      <protection locked="0"/>
    </xf>
    <xf numFmtId="49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0" applyNumberFormat="1" applyFont="1" applyFill="1" applyBorder="1" applyAlignment="1" applyProtection="1">
      <alignment vertical="center" wrapText="1"/>
      <protection locked="0"/>
    </xf>
    <xf numFmtId="49" fontId="15" fillId="3" borderId="3" xfId="0" applyNumberFormat="1" applyFont="1" applyFill="1" applyBorder="1" applyAlignment="1" applyProtection="1">
      <alignment vertical="center" wrapText="1"/>
      <protection locked="0"/>
    </xf>
    <xf numFmtId="49" fontId="15" fillId="3" borderId="0" xfId="0" applyNumberFormat="1" applyFont="1" applyFill="1" applyBorder="1" applyAlignment="1" applyProtection="1">
      <alignment vertical="center" wrapText="1"/>
      <protection locked="0"/>
    </xf>
    <xf numFmtId="49" fontId="15" fillId="3" borderId="10" xfId="0" applyNumberFormat="1" applyFont="1" applyFill="1" applyBorder="1" applyAlignment="1" applyProtection="1">
      <alignment vertical="center" wrapText="1"/>
      <protection locked="0"/>
    </xf>
    <xf numFmtId="49" fontId="15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7" xfId="0" applyNumberFormat="1" applyFont="1" applyFill="1" applyBorder="1" applyAlignment="1" applyProtection="1">
      <alignment vertical="center" wrapText="1"/>
      <protection locked="0"/>
    </xf>
    <xf numFmtId="49" fontId="15" fillId="3" borderId="8" xfId="0" applyNumberFormat="1" applyFont="1" applyFill="1" applyBorder="1" applyAlignment="1" applyProtection="1">
      <alignment vertical="center" wrapText="1"/>
      <protection locked="0"/>
    </xf>
    <xf numFmtId="49" fontId="15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4" xfId="0" applyNumberFormat="1" applyFont="1" applyFill="1" applyBorder="1" applyAlignment="1" applyProtection="1">
      <protection locked="0"/>
    </xf>
    <xf numFmtId="49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6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18"/>
  <sheetViews>
    <sheetView tabSelected="1" workbookViewId="0">
      <selection activeCell="X151" sqref="X151"/>
    </sheetView>
  </sheetViews>
  <sheetFormatPr defaultRowHeight="12.75"/>
  <cols>
    <col min="1" max="1" width="2.28515625" style="1" customWidth="1"/>
    <col min="2" max="3" width="1.42578125" style="1" customWidth="1"/>
    <col min="4" max="4" width="8.7109375" style="1" customWidth="1"/>
    <col min="5" max="5" width="2.140625" style="1" customWidth="1"/>
    <col min="6" max="6" width="3.140625" style="1" customWidth="1"/>
    <col min="7" max="7" width="8.7109375" style="1" customWidth="1"/>
    <col min="8" max="8" width="2.140625" style="1" customWidth="1"/>
    <col min="9" max="9" width="5.7109375" style="1" customWidth="1"/>
    <col min="10" max="10" width="6.42578125" style="1" customWidth="1"/>
    <col min="11" max="11" width="7.140625" style="1" customWidth="1"/>
    <col min="12" max="12" width="6.5703125" style="1" customWidth="1"/>
    <col min="13" max="13" width="9.140625" style="1"/>
    <col min="14" max="14" width="5.28515625" style="1" customWidth="1"/>
    <col min="15" max="15" width="5.140625" style="1" customWidth="1"/>
    <col min="16" max="16" width="25.42578125" style="1" customWidth="1"/>
    <col min="17" max="17" width="13.5703125" style="1" customWidth="1"/>
    <col min="18" max="18" width="13.42578125" style="1" hidden="1" customWidth="1"/>
    <col min="19" max="19" width="13.140625" style="1" customWidth="1"/>
    <col min="20" max="20" width="11.140625" style="1" customWidth="1"/>
    <col min="21" max="21" width="9.140625" style="1" customWidth="1"/>
    <col min="22" max="22" width="9.85546875" style="1" customWidth="1"/>
    <col min="23" max="255" width="9.140625" style="1"/>
    <col min="256" max="256" width="2.28515625" style="1" customWidth="1"/>
    <col min="257" max="258" width="1.42578125" style="1" customWidth="1"/>
    <col min="259" max="259" width="8.7109375" style="1" customWidth="1"/>
    <col min="260" max="260" width="2.140625" style="1" customWidth="1"/>
    <col min="261" max="261" width="3.140625" style="1" customWidth="1"/>
    <col min="262" max="262" width="8.7109375" style="1" customWidth="1"/>
    <col min="263" max="263" width="2.140625" style="1" customWidth="1"/>
    <col min="264" max="264" width="14.140625" style="1" customWidth="1"/>
    <col min="265" max="265" width="13" style="1" customWidth="1"/>
    <col min="266" max="266" width="4.28515625" style="1" customWidth="1"/>
    <col min="267" max="267" width="6.5703125" style="1" customWidth="1"/>
    <col min="268" max="268" width="9.140625" style="1"/>
    <col min="269" max="269" width="5.28515625" style="1" customWidth="1"/>
    <col min="270" max="270" width="5.140625" style="1" customWidth="1"/>
    <col min="271" max="271" width="25.5703125" style="1" customWidth="1"/>
    <col min="272" max="272" width="13.5703125" style="1" customWidth="1"/>
    <col min="273" max="273" width="13.42578125" style="1" customWidth="1"/>
    <col min="274" max="274" width="13.140625" style="1" customWidth="1"/>
    <col min="275" max="276" width="11.140625" style="1" customWidth="1"/>
    <col min="277" max="277" width="13.140625" style="1" customWidth="1"/>
    <col min="278" max="278" width="10.140625" style="1" bestFit="1" customWidth="1"/>
    <col min="279" max="511" width="9.140625" style="1"/>
    <col min="512" max="512" width="2.28515625" style="1" customWidth="1"/>
    <col min="513" max="514" width="1.42578125" style="1" customWidth="1"/>
    <col min="515" max="515" width="8.7109375" style="1" customWidth="1"/>
    <col min="516" max="516" width="2.140625" style="1" customWidth="1"/>
    <col min="517" max="517" width="3.140625" style="1" customWidth="1"/>
    <col min="518" max="518" width="8.7109375" style="1" customWidth="1"/>
    <col min="519" max="519" width="2.140625" style="1" customWidth="1"/>
    <col min="520" max="520" width="14.140625" style="1" customWidth="1"/>
    <col min="521" max="521" width="13" style="1" customWidth="1"/>
    <col min="522" max="522" width="4.28515625" style="1" customWidth="1"/>
    <col min="523" max="523" width="6.5703125" style="1" customWidth="1"/>
    <col min="524" max="524" width="9.140625" style="1"/>
    <col min="525" max="525" width="5.28515625" style="1" customWidth="1"/>
    <col min="526" max="526" width="5.140625" style="1" customWidth="1"/>
    <col min="527" max="527" width="25.5703125" style="1" customWidth="1"/>
    <col min="528" max="528" width="13.5703125" style="1" customWidth="1"/>
    <col min="529" max="529" width="13.42578125" style="1" customWidth="1"/>
    <col min="530" max="530" width="13.140625" style="1" customWidth="1"/>
    <col min="531" max="532" width="11.140625" style="1" customWidth="1"/>
    <col min="533" max="533" width="13.140625" style="1" customWidth="1"/>
    <col min="534" max="534" width="10.140625" style="1" bestFit="1" customWidth="1"/>
    <col min="535" max="767" width="9.140625" style="1"/>
    <col min="768" max="768" width="2.28515625" style="1" customWidth="1"/>
    <col min="769" max="770" width="1.42578125" style="1" customWidth="1"/>
    <col min="771" max="771" width="8.7109375" style="1" customWidth="1"/>
    <col min="772" max="772" width="2.140625" style="1" customWidth="1"/>
    <col min="773" max="773" width="3.140625" style="1" customWidth="1"/>
    <col min="774" max="774" width="8.7109375" style="1" customWidth="1"/>
    <col min="775" max="775" width="2.140625" style="1" customWidth="1"/>
    <col min="776" max="776" width="14.140625" style="1" customWidth="1"/>
    <col min="777" max="777" width="13" style="1" customWidth="1"/>
    <col min="778" max="778" width="4.28515625" style="1" customWidth="1"/>
    <col min="779" max="779" width="6.5703125" style="1" customWidth="1"/>
    <col min="780" max="780" width="9.140625" style="1"/>
    <col min="781" max="781" width="5.28515625" style="1" customWidth="1"/>
    <col min="782" max="782" width="5.140625" style="1" customWidth="1"/>
    <col min="783" max="783" width="25.5703125" style="1" customWidth="1"/>
    <col min="784" max="784" width="13.5703125" style="1" customWidth="1"/>
    <col min="785" max="785" width="13.42578125" style="1" customWidth="1"/>
    <col min="786" max="786" width="13.140625" style="1" customWidth="1"/>
    <col min="787" max="788" width="11.140625" style="1" customWidth="1"/>
    <col min="789" max="789" width="13.140625" style="1" customWidth="1"/>
    <col min="790" max="790" width="10.140625" style="1" bestFit="1" customWidth="1"/>
    <col min="791" max="1023" width="9.140625" style="1"/>
    <col min="1024" max="1024" width="2.28515625" style="1" customWidth="1"/>
    <col min="1025" max="1026" width="1.42578125" style="1" customWidth="1"/>
    <col min="1027" max="1027" width="8.7109375" style="1" customWidth="1"/>
    <col min="1028" max="1028" width="2.140625" style="1" customWidth="1"/>
    <col min="1029" max="1029" width="3.140625" style="1" customWidth="1"/>
    <col min="1030" max="1030" width="8.7109375" style="1" customWidth="1"/>
    <col min="1031" max="1031" width="2.140625" style="1" customWidth="1"/>
    <col min="1032" max="1032" width="14.140625" style="1" customWidth="1"/>
    <col min="1033" max="1033" width="13" style="1" customWidth="1"/>
    <col min="1034" max="1034" width="4.28515625" style="1" customWidth="1"/>
    <col min="1035" max="1035" width="6.5703125" style="1" customWidth="1"/>
    <col min="1036" max="1036" width="9.140625" style="1"/>
    <col min="1037" max="1037" width="5.28515625" style="1" customWidth="1"/>
    <col min="1038" max="1038" width="5.140625" style="1" customWidth="1"/>
    <col min="1039" max="1039" width="25.5703125" style="1" customWidth="1"/>
    <col min="1040" max="1040" width="13.5703125" style="1" customWidth="1"/>
    <col min="1041" max="1041" width="13.42578125" style="1" customWidth="1"/>
    <col min="1042" max="1042" width="13.140625" style="1" customWidth="1"/>
    <col min="1043" max="1044" width="11.140625" style="1" customWidth="1"/>
    <col min="1045" max="1045" width="13.140625" style="1" customWidth="1"/>
    <col min="1046" max="1046" width="10.140625" style="1" bestFit="1" customWidth="1"/>
    <col min="1047" max="1279" width="9.140625" style="1"/>
    <col min="1280" max="1280" width="2.28515625" style="1" customWidth="1"/>
    <col min="1281" max="1282" width="1.42578125" style="1" customWidth="1"/>
    <col min="1283" max="1283" width="8.7109375" style="1" customWidth="1"/>
    <col min="1284" max="1284" width="2.140625" style="1" customWidth="1"/>
    <col min="1285" max="1285" width="3.140625" style="1" customWidth="1"/>
    <col min="1286" max="1286" width="8.7109375" style="1" customWidth="1"/>
    <col min="1287" max="1287" width="2.140625" style="1" customWidth="1"/>
    <col min="1288" max="1288" width="14.140625" style="1" customWidth="1"/>
    <col min="1289" max="1289" width="13" style="1" customWidth="1"/>
    <col min="1290" max="1290" width="4.28515625" style="1" customWidth="1"/>
    <col min="1291" max="1291" width="6.5703125" style="1" customWidth="1"/>
    <col min="1292" max="1292" width="9.140625" style="1"/>
    <col min="1293" max="1293" width="5.28515625" style="1" customWidth="1"/>
    <col min="1294" max="1294" width="5.140625" style="1" customWidth="1"/>
    <col min="1295" max="1295" width="25.5703125" style="1" customWidth="1"/>
    <col min="1296" max="1296" width="13.5703125" style="1" customWidth="1"/>
    <col min="1297" max="1297" width="13.42578125" style="1" customWidth="1"/>
    <col min="1298" max="1298" width="13.140625" style="1" customWidth="1"/>
    <col min="1299" max="1300" width="11.140625" style="1" customWidth="1"/>
    <col min="1301" max="1301" width="13.140625" style="1" customWidth="1"/>
    <col min="1302" max="1302" width="10.140625" style="1" bestFit="1" customWidth="1"/>
    <col min="1303" max="1535" width="9.140625" style="1"/>
    <col min="1536" max="1536" width="2.28515625" style="1" customWidth="1"/>
    <col min="1537" max="1538" width="1.42578125" style="1" customWidth="1"/>
    <col min="1539" max="1539" width="8.7109375" style="1" customWidth="1"/>
    <col min="1540" max="1540" width="2.140625" style="1" customWidth="1"/>
    <col min="1541" max="1541" width="3.140625" style="1" customWidth="1"/>
    <col min="1542" max="1542" width="8.7109375" style="1" customWidth="1"/>
    <col min="1543" max="1543" width="2.140625" style="1" customWidth="1"/>
    <col min="1544" max="1544" width="14.140625" style="1" customWidth="1"/>
    <col min="1545" max="1545" width="13" style="1" customWidth="1"/>
    <col min="1546" max="1546" width="4.28515625" style="1" customWidth="1"/>
    <col min="1547" max="1547" width="6.5703125" style="1" customWidth="1"/>
    <col min="1548" max="1548" width="9.140625" style="1"/>
    <col min="1549" max="1549" width="5.28515625" style="1" customWidth="1"/>
    <col min="1550" max="1550" width="5.140625" style="1" customWidth="1"/>
    <col min="1551" max="1551" width="25.5703125" style="1" customWidth="1"/>
    <col min="1552" max="1552" width="13.5703125" style="1" customWidth="1"/>
    <col min="1553" max="1553" width="13.42578125" style="1" customWidth="1"/>
    <col min="1554" max="1554" width="13.140625" style="1" customWidth="1"/>
    <col min="1555" max="1556" width="11.140625" style="1" customWidth="1"/>
    <col min="1557" max="1557" width="13.140625" style="1" customWidth="1"/>
    <col min="1558" max="1558" width="10.140625" style="1" bestFit="1" customWidth="1"/>
    <col min="1559" max="1791" width="9.140625" style="1"/>
    <col min="1792" max="1792" width="2.28515625" style="1" customWidth="1"/>
    <col min="1793" max="1794" width="1.42578125" style="1" customWidth="1"/>
    <col min="1795" max="1795" width="8.7109375" style="1" customWidth="1"/>
    <col min="1796" max="1796" width="2.140625" style="1" customWidth="1"/>
    <col min="1797" max="1797" width="3.140625" style="1" customWidth="1"/>
    <col min="1798" max="1798" width="8.7109375" style="1" customWidth="1"/>
    <col min="1799" max="1799" width="2.140625" style="1" customWidth="1"/>
    <col min="1800" max="1800" width="14.140625" style="1" customWidth="1"/>
    <col min="1801" max="1801" width="13" style="1" customWidth="1"/>
    <col min="1802" max="1802" width="4.28515625" style="1" customWidth="1"/>
    <col min="1803" max="1803" width="6.5703125" style="1" customWidth="1"/>
    <col min="1804" max="1804" width="9.140625" style="1"/>
    <col min="1805" max="1805" width="5.28515625" style="1" customWidth="1"/>
    <col min="1806" max="1806" width="5.140625" style="1" customWidth="1"/>
    <col min="1807" max="1807" width="25.5703125" style="1" customWidth="1"/>
    <col min="1808" max="1808" width="13.5703125" style="1" customWidth="1"/>
    <col min="1809" max="1809" width="13.42578125" style="1" customWidth="1"/>
    <col min="1810" max="1810" width="13.140625" style="1" customWidth="1"/>
    <col min="1811" max="1812" width="11.140625" style="1" customWidth="1"/>
    <col min="1813" max="1813" width="13.140625" style="1" customWidth="1"/>
    <col min="1814" max="1814" width="10.140625" style="1" bestFit="1" customWidth="1"/>
    <col min="1815" max="2047" width="9.140625" style="1"/>
    <col min="2048" max="2048" width="2.28515625" style="1" customWidth="1"/>
    <col min="2049" max="2050" width="1.42578125" style="1" customWidth="1"/>
    <col min="2051" max="2051" width="8.7109375" style="1" customWidth="1"/>
    <col min="2052" max="2052" width="2.140625" style="1" customWidth="1"/>
    <col min="2053" max="2053" width="3.140625" style="1" customWidth="1"/>
    <col min="2054" max="2054" width="8.7109375" style="1" customWidth="1"/>
    <col min="2055" max="2055" width="2.140625" style="1" customWidth="1"/>
    <col min="2056" max="2056" width="14.140625" style="1" customWidth="1"/>
    <col min="2057" max="2057" width="13" style="1" customWidth="1"/>
    <col min="2058" max="2058" width="4.28515625" style="1" customWidth="1"/>
    <col min="2059" max="2059" width="6.5703125" style="1" customWidth="1"/>
    <col min="2060" max="2060" width="9.140625" style="1"/>
    <col min="2061" max="2061" width="5.28515625" style="1" customWidth="1"/>
    <col min="2062" max="2062" width="5.140625" style="1" customWidth="1"/>
    <col min="2063" max="2063" width="25.5703125" style="1" customWidth="1"/>
    <col min="2064" max="2064" width="13.5703125" style="1" customWidth="1"/>
    <col min="2065" max="2065" width="13.42578125" style="1" customWidth="1"/>
    <col min="2066" max="2066" width="13.140625" style="1" customWidth="1"/>
    <col min="2067" max="2068" width="11.140625" style="1" customWidth="1"/>
    <col min="2069" max="2069" width="13.140625" style="1" customWidth="1"/>
    <col min="2070" max="2070" width="10.140625" style="1" bestFit="1" customWidth="1"/>
    <col min="2071" max="2303" width="9.140625" style="1"/>
    <col min="2304" max="2304" width="2.28515625" style="1" customWidth="1"/>
    <col min="2305" max="2306" width="1.42578125" style="1" customWidth="1"/>
    <col min="2307" max="2307" width="8.7109375" style="1" customWidth="1"/>
    <col min="2308" max="2308" width="2.140625" style="1" customWidth="1"/>
    <col min="2309" max="2309" width="3.140625" style="1" customWidth="1"/>
    <col min="2310" max="2310" width="8.7109375" style="1" customWidth="1"/>
    <col min="2311" max="2311" width="2.140625" style="1" customWidth="1"/>
    <col min="2312" max="2312" width="14.140625" style="1" customWidth="1"/>
    <col min="2313" max="2313" width="13" style="1" customWidth="1"/>
    <col min="2314" max="2314" width="4.28515625" style="1" customWidth="1"/>
    <col min="2315" max="2315" width="6.5703125" style="1" customWidth="1"/>
    <col min="2316" max="2316" width="9.140625" style="1"/>
    <col min="2317" max="2317" width="5.28515625" style="1" customWidth="1"/>
    <col min="2318" max="2318" width="5.140625" style="1" customWidth="1"/>
    <col min="2319" max="2319" width="25.5703125" style="1" customWidth="1"/>
    <col min="2320" max="2320" width="13.5703125" style="1" customWidth="1"/>
    <col min="2321" max="2321" width="13.42578125" style="1" customWidth="1"/>
    <col min="2322" max="2322" width="13.140625" style="1" customWidth="1"/>
    <col min="2323" max="2324" width="11.140625" style="1" customWidth="1"/>
    <col min="2325" max="2325" width="13.140625" style="1" customWidth="1"/>
    <col min="2326" max="2326" width="10.140625" style="1" bestFit="1" customWidth="1"/>
    <col min="2327" max="2559" width="9.140625" style="1"/>
    <col min="2560" max="2560" width="2.28515625" style="1" customWidth="1"/>
    <col min="2561" max="2562" width="1.42578125" style="1" customWidth="1"/>
    <col min="2563" max="2563" width="8.7109375" style="1" customWidth="1"/>
    <col min="2564" max="2564" width="2.140625" style="1" customWidth="1"/>
    <col min="2565" max="2565" width="3.140625" style="1" customWidth="1"/>
    <col min="2566" max="2566" width="8.7109375" style="1" customWidth="1"/>
    <col min="2567" max="2567" width="2.140625" style="1" customWidth="1"/>
    <col min="2568" max="2568" width="14.140625" style="1" customWidth="1"/>
    <col min="2569" max="2569" width="13" style="1" customWidth="1"/>
    <col min="2570" max="2570" width="4.28515625" style="1" customWidth="1"/>
    <col min="2571" max="2571" width="6.5703125" style="1" customWidth="1"/>
    <col min="2572" max="2572" width="9.140625" style="1"/>
    <col min="2573" max="2573" width="5.28515625" style="1" customWidth="1"/>
    <col min="2574" max="2574" width="5.140625" style="1" customWidth="1"/>
    <col min="2575" max="2575" width="25.5703125" style="1" customWidth="1"/>
    <col min="2576" max="2576" width="13.5703125" style="1" customWidth="1"/>
    <col min="2577" max="2577" width="13.42578125" style="1" customWidth="1"/>
    <col min="2578" max="2578" width="13.140625" style="1" customWidth="1"/>
    <col min="2579" max="2580" width="11.140625" style="1" customWidth="1"/>
    <col min="2581" max="2581" width="13.140625" style="1" customWidth="1"/>
    <col min="2582" max="2582" width="10.140625" style="1" bestFit="1" customWidth="1"/>
    <col min="2583" max="2815" width="9.140625" style="1"/>
    <col min="2816" max="2816" width="2.28515625" style="1" customWidth="1"/>
    <col min="2817" max="2818" width="1.42578125" style="1" customWidth="1"/>
    <col min="2819" max="2819" width="8.7109375" style="1" customWidth="1"/>
    <col min="2820" max="2820" width="2.140625" style="1" customWidth="1"/>
    <col min="2821" max="2821" width="3.140625" style="1" customWidth="1"/>
    <col min="2822" max="2822" width="8.7109375" style="1" customWidth="1"/>
    <col min="2823" max="2823" width="2.140625" style="1" customWidth="1"/>
    <col min="2824" max="2824" width="14.140625" style="1" customWidth="1"/>
    <col min="2825" max="2825" width="13" style="1" customWidth="1"/>
    <col min="2826" max="2826" width="4.28515625" style="1" customWidth="1"/>
    <col min="2827" max="2827" width="6.5703125" style="1" customWidth="1"/>
    <col min="2828" max="2828" width="9.140625" style="1"/>
    <col min="2829" max="2829" width="5.28515625" style="1" customWidth="1"/>
    <col min="2830" max="2830" width="5.140625" style="1" customWidth="1"/>
    <col min="2831" max="2831" width="25.5703125" style="1" customWidth="1"/>
    <col min="2832" max="2832" width="13.5703125" style="1" customWidth="1"/>
    <col min="2833" max="2833" width="13.42578125" style="1" customWidth="1"/>
    <col min="2834" max="2834" width="13.140625" style="1" customWidth="1"/>
    <col min="2835" max="2836" width="11.140625" style="1" customWidth="1"/>
    <col min="2837" max="2837" width="13.140625" style="1" customWidth="1"/>
    <col min="2838" max="2838" width="10.140625" style="1" bestFit="1" customWidth="1"/>
    <col min="2839" max="3071" width="9.140625" style="1"/>
    <col min="3072" max="3072" width="2.28515625" style="1" customWidth="1"/>
    <col min="3073" max="3074" width="1.42578125" style="1" customWidth="1"/>
    <col min="3075" max="3075" width="8.7109375" style="1" customWidth="1"/>
    <col min="3076" max="3076" width="2.140625" style="1" customWidth="1"/>
    <col min="3077" max="3077" width="3.140625" style="1" customWidth="1"/>
    <col min="3078" max="3078" width="8.7109375" style="1" customWidth="1"/>
    <col min="3079" max="3079" width="2.140625" style="1" customWidth="1"/>
    <col min="3080" max="3080" width="14.140625" style="1" customWidth="1"/>
    <col min="3081" max="3081" width="13" style="1" customWidth="1"/>
    <col min="3082" max="3082" width="4.28515625" style="1" customWidth="1"/>
    <col min="3083" max="3083" width="6.5703125" style="1" customWidth="1"/>
    <col min="3084" max="3084" width="9.140625" style="1"/>
    <col min="3085" max="3085" width="5.28515625" style="1" customWidth="1"/>
    <col min="3086" max="3086" width="5.140625" style="1" customWidth="1"/>
    <col min="3087" max="3087" width="25.5703125" style="1" customWidth="1"/>
    <col min="3088" max="3088" width="13.5703125" style="1" customWidth="1"/>
    <col min="3089" max="3089" width="13.42578125" style="1" customWidth="1"/>
    <col min="3090" max="3090" width="13.140625" style="1" customWidth="1"/>
    <col min="3091" max="3092" width="11.140625" style="1" customWidth="1"/>
    <col min="3093" max="3093" width="13.140625" style="1" customWidth="1"/>
    <col min="3094" max="3094" width="10.140625" style="1" bestFit="1" customWidth="1"/>
    <col min="3095" max="3327" width="9.140625" style="1"/>
    <col min="3328" max="3328" width="2.28515625" style="1" customWidth="1"/>
    <col min="3329" max="3330" width="1.42578125" style="1" customWidth="1"/>
    <col min="3331" max="3331" width="8.7109375" style="1" customWidth="1"/>
    <col min="3332" max="3332" width="2.140625" style="1" customWidth="1"/>
    <col min="3333" max="3333" width="3.140625" style="1" customWidth="1"/>
    <col min="3334" max="3334" width="8.7109375" style="1" customWidth="1"/>
    <col min="3335" max="3335" width="2.140625" style="1" customWidth="1"/>
    <col min="3336" max="3336" width="14.140625" style="1" customWidth="1"/>
    <col min="3337" max="3337" width="13" style="1" customWidth="1"/>
    <col min="3338" max="3338" width="4.28515625" style="1" customWidth="1"/>
    <col min="3339" max="3339" width="6.5703125" style="1" customWidth="1"/>
    <col min="3340" max="3340" width="9.140625" style="1"/>
    <col min="3341" max="3341" width="5.28515625" style="1" customWidth="1"/>
    <col min="3342" max="3342" width="5.140625" style="1" customWidth="1"/>
    <col min="3343" max="3343" width="25.5703125" style="1" customWidth="1"/>
    <col min="3344" max="3344" width="13.5703125" style="1" customWidth="1"/>
    <col min="3345" max="3345" width="13.42578125" style="1" customWidth="1"/>
    <col min="3346" max="3346" width="13.140625" style="1" customWidth="1"/>
    <col min="3347" max="3348" width="11.140625" style="1" customWidth="1"/>
    <col min="3349" max="3349" width="13.140625" style="1" customWidth="1"/>
    <col min="3350" max="3350" width="10.140625" style="1" bestFit="1" customWidth="1"/>
    <col min="3351" max="3583" width="9.140625" style="1"/>
    <col min="3584" max="3584" width="2.28515625" style="1" customWidth="1"/>
    <col min="3585" max="3586" width="1.42578125" style="1" customWidth="1"/>
    <col min="3587" max="3587" width="8.7109375" style="1" customWidth="1"/>
    <col min="3588" max="3588" width="2.140625" style="1" customWidth="1"/>
    <col min="3589" max="3589" width="3.140625" style="1" customWidth="1"/>
    <col min="3590" max="3590" width="8.7109375" style="1" customWidth="1"/>
    <col min="3591" max="3591" width="2.140625" style="1" customWidth="1"/>
    <col min="3592" max="3592" width="14.140625" style="1" customWidth="1"/>
    <col min="3593" max="3593" width="13" style="1" customWidth="1"/>
    <col min="3594" max="3594" width="4.28515625" style="1" customWidth="1"/>
    <col min="3595" max="3595" width="6.5703125" style="1" customWidth="1"/>
    <col min="3596" max="3596" width="9.140625" style="1"/>
    <col min="3597" max="3597" width="5.28515625" style="1" customWidth="1"/>
    <col min="3598" max="3598" width="5.140625" style="1" customWidth="1"/>
    <col min="3599" max="3599" width="25.5703125" style="1" customWidth="1"/>
    <col min="3600" max="3600" width="13.5703125" style="1" customWidth="1"/>
    <col min="3601" max="3601" width="13.42578125" style="1" customWidth="1"/>
    <col min="3602" max="3602" width="13.140625" style="1" customWidth="1"/>
    <col min="3603" max="3604" width="11.140625" style="1" customWidth="1"/>
    <col min="3605" max="3605" width="13.140625" style="1" customWidth="1"/>
    <col min="3606" max="3606" width="10.140625" style="1" bestFit="1" customWidth="1"/>
    <col min="3607" max="3839" width="9.140625" style="1"/>
    <col min="3840" max="3840" width="2.28515625" style="1" customWidth="1"/>
    <col min="3841" max="3842" width="1.42578125" style="1" customWidth="1"/>
    <col min="3843" max="3843" width="8.7109375" style="1" customWidth="1"/>
    <col min="3844" max="3844" width="2.140625" style="1" customWidth="1"/>
    <col min="3845" max="3845" width="3.140625" style="1" customWidth="1"/>
    <col min="3846" max="3846" width="8.7109375" style="1" customWidth="1"/>
    <col min="3847" max="3847" width="2.140625" style="1" customWidth="1"/>
    <col min="3848" max="3848" width="14.140625" style="1" customWidth="1"/>
    <col min="3849" max="3849" width="13" style="1" customWidth="1"/>
    <col min="3850" max="3850" width="4.28515625" style="1" customWidth="1"/>
    <col min="3851" max="3851" width="6.5703125" style="1" customWidth="1"/>
    <col min="3852" max="3852" width="9.140625" style="1"/>
    <col min="3853" max="3853" width="5.28515625" style="1" customWidth="1"/>
    <col min="3854" max="3854" width="5.140625" style="1" customWidth="1"/>
    <col min="3855" max="3855" width="25.5703125" style="1" customWidth="1"/>
    <col min="3856" max="3856" width="13.5703125" style="1" customWidth="1"/>
    <col min="3857" max="3857" width="13.42578125" style="1" customWidth="1"/>
    <col min="3858" max="3858" width="13.140625" style="1" customWidth="1"/>
    <col min="3859" max="3860" width="11.140625" style="1" customWidth="1"/>
    <col min="3861" max="3861" width="13.140625" style="1" customWidth="1"/>
    <col min="3862" max="3862" width="10.140625" style="1" bestFit="1" customWidth="1"/>
    <col min="3863" max="4095" width="9.140625" style="1"/>
    <col min="4096" max="4096" width="2.28515625" style="1" customWidth="1"/>
    <col min="4097" max="4098" width="1.42578125" style="1" customWidth="1"/>
    <col min="4099" max="4099" width="8.7109375" style="1" customWidth="1"/>
    <col min="4100" max="4100" width="2.140625" style="1" customWidth="1"/>
    <col min="4101" max="4101" width="3.140625" style="1" customWidth="1"/>
    <col min="4102" max="4102" width="8.7109375" style="1" customWidth="1"/>
    <col min="4103" max="4103" width="2.140625" style="1" customWidth="1"/>
    <col min="4104" max="4104" width="14.140625" style="1" customWidth="1"/>
    <col min="4105" max="4105" width="13" style="1" customWidth="1"/>
    <col min="4106" max="4106" width="4.28515625" style="1" customWidth="1"/>
    <col min="4107" max="4107" width="6.5703125" style="1" customWidth="1"/>
    <col min="4108" max="4108" width="9.140625" style="1"/>
    <col min="4109" max="4109" width="5.28515625" style="1" customWidth="1"/>
    <col min="4110" max="4110" width="5.140625" style="1" customWidth="1"/>
    <col min="4111" max="4111" width="25.5703125" style="1" customWidth="1"/>
    <col min="4112" max="4112" width="13.5703125" style="1" customWidth="1"/>
    <col min="4113" max="4113" width="13.42578125" style="1" customWidth="1"/>
    <col min="4114" max="4114" width="13.140625" style="1" customWidth="1"/>
    <col min="4115" max="4116" width="11.140625" style="1" customWidth="1"/>
    <col min="4117" max="4117" width="13.140625" style="1" customWidth="1"/>
    <col min="4118" max="4118" width="10.140625" style="1" bestFit="1" customWidth="1"/>
    <col min="4119" max="4351" width="9.140625" style="1"/>
    <col min="4352" max="4352" width="2.28515625" style="1" customWidth="1"/>
    <col min="4353" max="4354" width="1.42578125" style="1" customWidth="1"/>
    <col min="4355" max="4355" width="8.7109375" style="1" customWidth="1"/>
    <col min="4356" max="4356" width="2.140625" style="1" customWidth="1"/>
    <col min="4357" max="4357" width="3.140625" style="1" customWidth="1"/>
    <col min="4358" max="4358" width="8.7109375" style="1" customWidth="1"/>
    <col min="4359" max="4359" width="2.140625" style="1" customWidth="1"/>
    <col min="4360" max="4360" width="14.140625" style="1" customWidth="1"/>
    <col min="4361" max="4361" width="13" style="1" customWidth="1"/>
    <col min="4362" max="4362" width="4.28515625" style="1" customWidth="1"/>
    <col min="4363" max="4363" width="6.5703125" style="1" customWidth="1"/>
    <col min="4364" max="4364" width="9.140625" style="1"/>
    <col min="4365" max="4365" width="5.28515625" style="1" customWidth="1"/>
    <col min="4366" max="4366" width="5.140625" style="1" customWidth="1"/>
    <col min="4367" max="4367" width="25.5703125" style="1" customWidth="1"/>
    <col min="4368" max="4368" width="13.5703125" style="1" customWidth="1"/>
    <col min="4369" max="4369" width="13.42578125" style="1" customWidth="1"/>
    <col min="4370" max="4370" width="13.140625" style="1" customWidth="1"/>
    <col min="4371" max="4372" width="11.140625" style="1" customWidth="1"/>
    <col min="4373" max="4373" width="13.140625" style="1" customWidth="1"/>
    <col min="4374" max="4374" width="10.140625" style="1" bestFit="1" customWidth="1"/>
    <col min="4375" max="4607" width="9.140625" style="1"/>
    <col min="4608" max="4608" width="2.28515625" style="1" customWidth="1"/>
    <col min="4609" max="4610" width="1.42578125" style="1" customWidth="1"/>
    <col min="4611" max="4611" width="8.7109375" style="1" customWidth="1"/>
    <col min="4612" max="4612" width="2.140625" style="1" customWidth="1"/>
    <col min="4613" max="4613" width="3.140625" style="1" customWidth="1"/>
    <col min="4614" max="4614" width="8.7109375" style="1" customWidth="1"/>
    <col min="4615" max="4615" width="2.140625" style="1" customWidth="1"/>
    <col min="4616" max="4616" width="14.140625" style="1" customWidth="1"/>
    <col min="4617" max="4617" width="13" style="1" customWidth="1"/>
    <col min="4618" max="4618" width="4.28515625" style="1" customWidth="1"/>
    <col min="4619" max="4619" width="6.5703125" style="1" customWidth="1"/>
    <col min="4620" max="4620" width="9.140625" style="1"/>
    <col min="4621" max="4621" width="5.28515625" style="1" customWidth="1"/>
    <col min="4622" max="4622" width="5.140625" style="1" customWidth="1"/>
    <col min="4623" max="4623" width="25.5703125" style="1" customWidth="1"/>
    <col min="4624" max="4624" width="13.5703125" style="1" customWidth="1"/>
    <col min="4625" max="4625" width="13.42578125" style="1" customWidth="1"/>
    <col min="4626" max="4626" width="13.140625" style="1" customWidth="1"/>
    <col min="4627" max="4628" width="11.140625" style="1" customWidth="1"/>
    <col min="4629" max="4629" width="13.140625" style="1" customWidth="1"/>
    <col min="4630" max="4630" width="10.140625" style="1" bestFit="1" customWidth="1"/>
    <col min="4631" max="4863" width="9.140625" style="1"/>
    <col min="4864" max="4864" width="2.28515625" style="1" customWidth="1"/>
    <col min="4865" max="4866" width="1.42578125" style="1" customWidth="1"/>
    <col min="4867" max="4867" width="8.7109375" style="1" customWidth="1"/>
    <col min="4868" max="4868" width="2.140625" style="1" customWidth="1"/>
    <col min="4869" max="4869" width="3.140625" style="1" customWidth="1"/>
    <col min="4870" max="4870" width="8.7109375" style="1" customWidth="1"/>
    <col min="4871" max="4871" width="2.140625" style="1" customWidth="1"/>
    <col min="4872" max="4872" width="14.140625" style="1" customWidth="1"/>
    <col min="4873" max="4873" width="13" style="1" customWidth="1"/>
    <col min="4874" max="4874" width="4.28515625" style="1" customWidth="1"/>
    <col min="4875" max="4875" width="6.5703125" style="1" customWidth="1"/>
    <col min="4876" max="4876" width="9.140625" style="1"/>
    <col min="4877" max="4877" width="5.28515625" style="1" customWidth="1"/>
    <col min="4878" max="4878" width="5.140625" style="1" customWidth="1"/>
    <col min="4879" max="4879" width="25.5703125" style="1" customWidth="1"/>
    <col min="4880" max="4880" width="13.5703125" style="1" customWidth="1"/>
    <col min="4881" max="4881" width="13.42578125" style="1" customWidth="1"/>
    <col min="4882" max="4882" width="13.140625" style="1" customWidth="1"/>
    <col min="4883" max="4884" width="11.140625" style="1" customWidth="1"/>
    <col min="4885" max="4885" width="13.140625" style="1" customWidth="1"/>
    <col min="4886" max="4886" width="10.140625" style="1" bestFit="1" customWidth="1"/>
    <col min="4887" max="5119" width="9.140625" style="1"/>
    <col min="5120" max="5120" width="2.28515625" style="1" customWidth="1"/>
    <col min="5121" max="5122" width="1.42578125" style="1" customWidth="1"/>
    <col min="5123" max="5123" width="8.7109375" style="1" customWidth="1"/>
    <col min="5124" max="5124" width="2.140625" style="1" customWidth="1"/>
    <col min="5125" max="5125" width="3.140625" style="1" customWidth="1"/>
    <col min="5126" max="5126" width="8.7109375" style="1" customWidth="1"/>
    <col min="5127" max="5127" width="2.140625" style="1" customWidth="1"/>
    <col min="5128" max="5128" width="14.140625" style="1" customWidth="1"/>
    <col min="5129" max="5129" width="13" style="1" customWidth="1"/>
    <col min="5130" max="5130" width="4.28515625" style="1" customWidth="1"/>
    <col min="5131" max="5131" width="6.5703125" style="1" customWidth="1"/>
    <col min="5132" max="5132" width="9.140625" style="1"/>
    <col min="5133" max="5133" width="5.28515625" style="1" customWidth="1"/>
    <col min="5134" max="5134" width="5.140625" style="1" customWidth="1"/>
    <col min="5135" max="5135" width="25.5703125" style="1" customWidth="1"/>
    <col min="5136" max="5136" width="13.5703125" style="1" customWidth="1"/>
    <col min="5137" max="5137" width="13.42578125" style="1" customWidth="1"/>
    <col min="5138" max="5138" width="13.140625" style="1" customWidth="1"/>
    <col min="5139" max="5140" width="11.140625" style="1" customWidth="1"/>
    <col min="5141" max="5141" width="13.140625" style="1" customWidth="1"/>
    <col min="5142" max="5142" width="10.140625" style="1" bestFit="1" customWidth="1"/>
    <col min="5143" max="5375" width="9.140625" style="1"/>
    <col min="5376" max="5376" width="2.28515625" style="1" customWidth="1"/>
    <col min="5377" max="5378" width="1.42578125" style="1" customWidth="1"/>
    <col min="5379" max="5379" width="8.7109375" style="1" customWidth="1"/>
    <col min="5380" max="5380" width="2.140625" style="1" customWidth="1"/>
    <col min="5381" max="5381" width="3.140625" style="1" customWidth="1"/>
    <col min="5382" max="5382" width="8.7109375" style="1" customWidth="1"/>
    <col min="5383" max="5383" width="2.140625" style="1" customWidth="1"/>
    <col min="5384" max="5384" width="14.140625" style="1" customWidth="1"/>
    <col min="5385" max="5385" width="13" style="1" customWidth="1"/>
    <col min="5386" max="5386" width="4.28515625" style="1" customWidth="1"/>
    <col min="5387" max="5387" width="6.5703125" style="1" customWidth="1"/>
    <col min="5388" max="5388" width="9.140625" style="1"/>
    <col min="5389" max="5389" width="5.28515625" style="1" customWidth="1"/>
    <col min="5390" max="5390" width="5.140625" style="1" customWidth="1"/>
    <col min="5391" max="5391" width="25.5703125" style="1" customWidth="1"/>
    <col min="5392" max="5392" width="13.5703125" style="1" customWidth="1"/>
    <col min="5393" max="5393" width="13.42578125" style="1" customWidth="1"/>
    <col min="5394" max="5394" width="13.140625" style="1" customWidth="1"/>
    <col min="5395" max="5396" width="11.140625" style="1" customWidth="1"/>
    <col min="5397" max="5397" width="13.140625" style="1" customWidth="1"/>
    <col min="5398" max="5398" width="10.140625" style="1" bestFit="1" customWidth="1"/>
    <col min="5399" max="5631" width="9.140625" style="1"/>
    <col min="5632" max="5632" width="2.28515625" style="1" customWidth="1"/>
    <col min="5633" max="5634" width="1.42578125" style="1" customWidth="1"/>
    <col min="5635" max="5635" width="8.7109375" style="1" customWidth="1"/>
    <col min="5636" max="5636" width="2.140625" style="1" customWidth="1"/>
    <col min="5637" max="5637" width="3.140625" style="1" customWidth="1"/>
    <col min="5638" max="5638" width="8.7109375" style="1" customWidth="1"/>
    <col min="5639" max="5639" width="2.140625" style="1" customWidth="1"/>
    <col min="5640" max="5640" width="14.140625" style="1" customWidth="1"/>
    <col min="5641" max="5641" width="13" style="1" customWidth="1"/>
    <col min="5642" max="5642" width="4.28515625" style="1" customWidth="1"/>
    <col min="5643" max="5643" width="6.5703125" style="1" customWidth="1"/>
    <col min="5644" max="5644" width="9.140625" style="1"/>
    <col min="5645" max="5645" width="5.28515625" style="1" customWidth="1"/>
    <col min="5646" max="5646" width="5.140625" style="1" customWidth="1"/>
    <col min="5647" max="5647" width="25.5703125" style="1" customWidth="1"/>
    <col min="5648" max="5648" width="13.5703125" style="1" customWidth="1"/>
    <col min="5649" max="5649" width="13.42578125" style="1" customWidth="1"/>
    <col min="5650" max="5650" width="13.140625" style="1" customWidth="1"/>
    <col min="5651" max="5652" width="11.140625" style="1" customWidth="1"/>
    <col min="5653" max="5653" width="13.140625" style="1" customWidth="1"/>
    <col min="5654" max="5654" width="10.140625" style="1" bestFit="1" customWidth="1"/>
    <col min="5655" max="5887" width="9.140625" style="1"/>
    <col min="5888" max="5888" width="2.28515625" style="1" customWidth="1"/>
    <col min="5889" max="5890" width="1.42578125" style="1" customWidth="1"/>
    <col min="5891" max="5891" width="8.7109375" style="1" customWidth="1"/>
    <col min="5892" max="5892" width="2.140625" style="1" customWidth="1"/>
    <col min="5893" max="5893" width="3.140625" style="1" customWidth="1"/>
    <col min="5894" max="5894" width="8.7109375" style="1" customWidth="1"/>
    <col min="5895" max="5895" width="2.140625" style="1" customWidth="1"/>
    <col min="5896" max="5896" width="14.140625" style="1" customWidth="1"/>
    <col min="5897" max="5897" width="13" style="1" customWidth="1"/>
    <col min="5898" max="5898" width="4.28515625" style="1" customWidth="1"/>
    <col min="5899" max="5899" width="6.5703125" style="1" customWidth="1"/>
    <col min="5900" max="5900" width="9.140625" style="1"/>
    <col min="5901" max="5901" width="5.28515625" style="1" customWidth="1"/>
    <col min="5902" max="5902" width="5.140625" style="1" customWidth="1"/>
    <col min="5903" max="5903" width="25.5703125" style="1" customWidth="1"/>
    <col min="5904" max="5904" width="13.5703125" style="1" customWidth="1"/>
    <col min="5905" max="5905" width="13.42578125" style="1" customWidth="1"/>
    <col min="5906" max="5906" width="13.140625" style="1" customWidth="1"/>
    <col min="5907" max="5908" width="11.140625" style="1" customWidth="1"/>
    <col min="5909" max="5909" width="13.140625" style="1" customWidth="1"/>
    <col min="5910" max="5910" width="10.140625" style="1" bestFit="1" customWidth="1"/>
    <col min="5911" max="6143" width="9.140625" style="1"/>
    <col min="6144" max="6144" width="2.28515625" style="1" customWidth="1"/>
    <col min="6145" max="6146" width="1.42578125" style="1" customWidth="1"/>
    <col min="6147" max="6147" width="8.7109375" style="1" customWidth="1"/>
    <col min="6148" max="6148" width="2.140625" style="1" customWidth="1"/>
    <col min="6149" max="6149" width="3.140625" style="1" customWidth="1"/>
    <col min="6150" max="6150" width="8.7109375" style="1" customWidth="1"/>
    <col min="6151" max="6151" width="2.140625" style="1" customWidth="1"/>
    <col min="6152" max="6152" width="14.140625" style="1" customWidth="1"/>
    <col min="6153" max="6153" width="13" style="1" customWidth="1"/>
    <col min="6154" max="6154" width="4.28515625" style="1" customWidth="1"/>
    <col min="6155" max="6155" width="6.5703125" style="1" customWidth="1"/>
    <col min="6156" max="6156" width="9.140625" style="1"/>
    <col min="6157" max="6157" width="5.28515625" style="1" customWidth="1"/>
    <col min="6158" max="6158" width="5.140625" style="1" customWidth="1"/>
    <col min="6159" max="6159" width="25.5703125" style="1" customWidth="1"/>
    <col min="6160" max="6160" width="13.5703125" style="1" customWidth="1"/>
    <col min="6161" max="6161" width="13.42578125" style="1" customWidth="1"/>
    <col min="6162" max="6162" width="13.140625" style="1" customWidth="1"/>
    <col min="6163" max="6164" width="11.140625" style="1" customWidth="1"/>
    <col min="6165" max="6165" width="13.140625" style="1" customWidth="1"/>
    <col min="6166" max="6166" width="10.140625" style="1" bestFit="1" customWidth="1"/>
    <col min="6167" max="6399" width="9.140625" style="1"/>
    <col min="6400" max="6400" width="2.28515625" style="1" customWidth="1"/>
    <col min="6401" max="6402" width="1.42578125" style="1" customWidth="1"/>
    <col min="6403" max="6403" width="8.7109375" style="1" customWidth="1"/>
    <col min="6404" max="6404" width="2.140625" style="1" customWidth="1"/>
    <col min="6405" max="6405" width="3.140625" style="1" customWidth="1"/>
    <col min="6406" max="6406" width="8.7109375" style="1" customWidth="1"/>
    <col min="6407" max="6407" width="2.140625" style="1" customWidth="1"/>
    <col min="6408" max="6408" width="14.140625" style="1" customWidth="1"/>
    <col min="6409" max="6409" width="13" style="1" customWidth="1"/>
    <col min="6410" max="6410" width="4.28515625" style="1" customWidth="1"/>
    <col min="6411" max="6411" width="6.5703125" style="1" customWidth="1"/>
    <col min="6412" max="6412" width="9.140625" style="1"/>
    <col min="6413" max="6413" width="5.28515625" style="1" customWidth="1"/>
    <col min="6414" max="6414" width="5.140625" style="1" customWidth="1"/>
    <col min="6415" max="6415" width="25.5703125" style="1" customWidth="1"/>
    <col min="6416" max="6416" width="13.5703125" style="1" customWidth="1"/>
    <col min="6417" max="6417" width="13.42578125" style="1" customWidth="1"/>
    <col min="6418" max="6418" width="13.140625" style="1" customWidth="1"/>
    <col min="6419" max="6420" width="11.140625" style="1" customWidth="1"/>
    <col min="6421" max="6421" width="13.140625" style="1" customWidth="1"/>
    <col min="6422" max="6422" width="10.140625" style="1" bestFit="1" customWidth="1"/>
    <col min="6423" max="6655" width="9.140625" style="1"/>
    <col min="6656" max="6656" width="2.28515625" style="1" customWidth="1"/>
    <col min="6657" max="6658" width="1.42578125" style="1" customWidth="1"/>
    <col min="6659" max="6659" width="8.7109375" style="1" customWidth="1"/>
    <col min="6660" max="6660" width="2.140625" style="1" customWidth="1"/>
    <col min="6661" max="6661" width="3.140625" style="1" customWidth="1"/>
    <col min="6662" max="6662" width="8.7109375" style="1" customWidth="1"/>
    <col min="6663" max="6663" width="2.140625" style="1" customWidth="1"/>
    <col min="6664" max="6664" width="14.140625" style="1" customWidth="1"/>
    <col min="6665" max="6665" width="13" style="1" customWidth="1"/>
    <col min="6666" max="6666" width="4.28515625" style="1" customWidth="1"/>
    <col min="6667" max="6667" width="6.5703125" style="1" customWidth="1"/>
    <col min="6668" max="6668" width="9.140625" style="1"/>
    <col min="6669" max="6669" width="5.28515625" style="1" customWidth="1"/>
    <col min="6670" max="6670" width="5.140625" style="1" customWidth="1"/>
    <col min="6671" max="6671" width="25.5703125" style="1" customWidth="1"/>
    <col min="6672" max="6672" width="13.5703125" style="1" customWidth="1"/>
    <col min="6673" max="6673" width="13.42578125" style="1" customWidth="1"/>
    <col min="6674" max="6674" width="13.140625" style="1" customWidth="1"/>
    <col min="6675" max="6676" width="11.140625" style="1" customWidth="1"/>
    <col min="6677" max="6677" width="13.140625" style="1" customWidth="1"/>
    <col min="6678" max="6678" width="10.140625" style="1" bestFit="1" customWidth="1"/>
    <col min="6679" max="6911" width="9.140625" style="1"/>
    <col min="6912" max="6912" width="2.28515625" style="1" customWidth="1"/>
    <col min="6913" max="6914" width="1.42578125" style="1" customWidth="1"/>
    <col min="6915" max="6915" width="8.7109375" style="1" customWidth="1"/>
    <col min="6916" max="6916" width="2.140625" style="1" customWidth="1"/>
    <col min="6917" max="6917" width="3.140625" style="1" customWidth="1"/>
    <col min="6918" max="6918" width="8.7109375" style="1" customWidth="1"/>
    <col min="6919" max="6919" width="2.140625" style="1" customWidth="1"/>
    <col min="6920" max="6920" width="14.140625" style="1" customWidth="1"/>
    <col min="6921" max="6921" width="13" style="1" customWidth="1"/>
    <col min="6922" max="6922" width="4.28515625" style="1" customWidth="1"/>
    <col min="6923" max="6923" width="6.5703125" style="1" customWidth="1"/>
    <col min="6924" max="6924" width="9.140625" style="1"/>
    <col min="6925" max="6925" width="5.28515625" style="1" customWidth="1"/>
    <col min="6926" max="6926" width="5.140625" style="1" customWidth="1"/>
    <col min="6927" max="6927" width="25.5703125" style="1" customWidth="1"/>
    <col min="6928" max="6928" width="13.5703125" style="1" customWidth="1"/>
    <col min="6929" max="6929" width="13.42578125" style="1" customWidth="1"/>
    <col min="6930" max="6930" width="13.140625" style="1" customWidth="1"/>
    <col min="6931" max="6932" width="11.140625" style="1" customWidth="1"/>
    <col min="6933" max="6933" width="13.140625" style="1" customWidth="1"/>
    <col min="6934" max="6934" width="10.140625" style="1" bestFit="1" customWidth="1"/>
    <col min="6935" max="7167" width="9.140625" style="1"/>
    <col min="7168" max="7168" width="2.28515625" style="1" customWidth="1"/>
    <col min="7169" max="7170" width="1.42578125" style="1" customWidth="1"/>
    <col min="7171" max="7171" width="8.7109375" style="1" customWidth="1"/>
    <col min="7172" max="7172" width="2.140625" style="1" customWidth="1"/>
    <col min="7173" max="7173" width="3.140625" style="1" customWidth="1"/>
    <col min="7174" max="7174" width="8.7109375" style="1" customWidth="1"/>
    <col min="7175" max="7175" width="2.140625" style="1" customWidth="1"/>
    <col min="7176" max="7176" width="14.140625" style="1" customWidth="1"/>
    <col min="7177" max="7177" width="13" style="1" customWidth="1"/>
    <col min="7178" max="7178" width="4.28515625" style="1" customWidth="1"/>
    <col min="7179" max="7179" width="6.5703125" style="1" customWidth="1"/>
    <col min="7180" max="7180" width="9.140625" style="1"/>
    <col min="7181" max="7181" width="5.28515625" style="1" customWidth="1"/>
    <col min="7182" max="7182" width="5.140625" style="1" customWidth="1"/>
    <col min="7183" max="7183" width="25.5703125" style="1" customWidth="1"/>
    <col min="7184" max="7184" width="13.5703125" style="1" customWidth="1"/>
    <col min="7185" max="7185" width="13.42578125" style="1" customWidth="1"/>
    <col min="7186" max="7186" width="13.140625" style="1" customWidth="1"/>
    <col min="7187" max="7188" width="11.140625" style="1" customWidth="1"/>
    <col min="7189" max="7189" width="13.140625" style="1" customWidth="1"/>
    <col min="7190" max="7190" width="10.140625" style="1" bestFit="1" customWidth="1"/>
    <col min="7191" max="7423" width="9.140625" style="1"/>
    <col min="7424" max="7424" width="2.28515625" style="1" customWidth="1"/>
    <col min="7425" max="7426" width="1.42578125" style="1" customWidth="1"/>
    <col min="7427" max="7427" width="8.7109375" style="1" customWidth="1"/>
    <col min="7428" max="7428" width="2.140625" style="1" customWidth="1"/>
    <col min="7429" max="7429" width="3.140625" style="1" customWidth="1"/>
    <col min="7430" max="7430" width="8.7109375" style="1" customWidth="1"/>
    <col min="7431" max="7431" width="2.140625" style="1" customWidth="1"/>
    <col min="7432" max="7432" width="14.140625" style="1" customWidth="1"/>
    <col min="7433" max="7433" width="13" style="1" customWidth="1"/>
    <col min="7434" max="7434" width="4.28515625" style="1" customWidth="1"/>
    <col min="7435" max="7435" width="6.5703125" style="1" customWidth="1"/>
    <col min="7436" max="7436" width="9.140625" style="1"/>
    <col min="7437" max="7437" width="5.28515625" style="1" customWidth="1"/>
    <col min="7438" max="7438" width="5.140625" style="1" customWidth="1"/>
    <col min="7439" max="7439" width="25.5703125" style="1" customWidth="1"/>
    <col min="7440" max="7440" width="13.5703125" style="1" customWidth="1"/>
    <col min="7441" max="7441" width="13.42578125" style="1" customWidth="1"/>
    <col min="7442" max="7442" width="13.140625" style="1" customWidth="1"/>
    <col min="7443" max="7444" width="11.140625" style="1" customWidth="1"/>
    <col min="7445" max="7445" width="13.140625" style="1" customWidth="1"/>
    <col min="7446" max="7446" width="10.140625" style="1" bestFit="1" customWidth="1"/>
    <col min="7447" max="7679" width="9.140625" style="1"/>
    <col min="7680" max="7680" width="2.28515625" style="1" customWidth="1"/>
    <col min="7681" max="7682" width="1.42578125" style="1" customWidth="1"/>
    <col min="7683" max="7683" width="8.7109375" style="1" customWidth="1"/>
    <col min="7684" max="7684" width="2.140625" style="1" customWidth="1"/>
    <col min="7685" max="7685" width="3.140625" style="1" customWidth="1"/>
    <col min="7686" max="7686" width="8.7109375" style="1" customWidth="1"/>
    <col min="7687" max="7687" width="2.140625" style="1" customWidth="1"/>
    <col min="7688" max="7688" width="14.140625" style="1" customWidth="1"/>
    <col min="7689" max="7689" width="13" style="1" customWidth="1"/>
    <col min="7690" max="7690" width="4.28515625" style="1" customWidth="1"/>
    <col min="7691" max="7691" width="6.5703125" style="1" customWidth="1"/>
    <col min="7692" max="7692" width="9.140625" style="1"/>
    <col min="7693" max="7693" width="5.28515625" style="1" customWidth="1"/>
    <col min="7694" max="7694" width="5.140625" style="1" customWidth="1"/>
    <col min="7695" max="7695" width="25.5703125" style="1" customWidth="1"/>
    <col min="7696" max="7696" width="13.5703125" style="1" customWidth="1"/>
    <col min="7697" max="7697" width="13.42578125" style="1" customWidth="1"/>
    <col min="7698" max="7698" width="13.140625" style="1" customWidth="1"/>
    <col min="7699" max="7700" width="11.140625" style="1" customWidth="1"/>
    <col min="7701" max="7701" width="13.140625" style="1" customWidth="1"/>
    <col min="7702" max="7702" width="10.140625" style="1" bestFit="1" customWidth="1"/>
    <col min="7703" max="7935" width="9.140625" style="1"/>
    <col min="7936" max="7936" width="2.28515625" style="1" customWidth="1"/>
    <col min="7937" max="7938" width="1.42578125" style="1" customWidth="1"/>
    <col min="7939" max="7939" width="8.7109375" style="1" customWidth="1"/>
    <col min="7940" max="7940" width="2.140625" style="1" customWidth="1"/>
    <col min="7941" max="7941" width="3.140625" style="1" customWidth="1"/>
    <col min="7942" max="7942" width="8.7109375" style="1" customWidth="1"/>
    <col min="7943" max="7943" width="2.140625" style="1" customWidth="1"/>
    <col min="7944" max="7944" width="14.140625" style="1" customWidth="1"/>
    <col min="7945" max="7945" width="13" style="1" customWidth="1"/>
    <col min="7946" max="7946" width="4.28515625" style="1" customWidth="1"/>
    <col min="7947" max="7947" width="6.5703125" style="1" customWidth="1"/>
    <col min="7948" max="7948" width="9.140625" style="1"/>
    <col min="7949" max="7949" width="5.28515625" style="1" customWidth="1"/>
    <col min="7950" max="7950" width="5.140625" style="1" customWidth="1"/>
    <col min="7951" max="7951" width="25.5703125" style="1" customWidth="1"/>
    <col min="7952" max="7952" width="13.5703125" style="1" customWidth="1"/>
    <col min="7953" max="7953" width="13.42578125" style="1" customWidth="1"/>
    <col min="7954" max="7954" width="13.140625" style="1" customWidth="1"/>
    <col min="7955" max="7956" width="11.140625" style="1" customWidth="1"/>
    <col min="7957" max="7957" width="13.140625" style="1" customWidth="1"/>
    <col min="7958" max="7958" width="10.140625" style="1" bestFit="1" customWidth="1"/>
    <col min="7959" max="8191" width="9.140625" style="1"/>
    <col min="8192" max="8192" width="2.28515625" style="1" customWidth="1"/>
    <col min="8193" max="8194" width="1.42578125" style="1" customWidth="1"/>
    <col min="8195" max="8195" width="8.7109375" style="1" customWidth="1"/>
    <col min="8196" max="8196" width="2.140625" style="1" customWidth="1"/>
    <col min="8197" max="8197" width="3.140625" style="1" customWidth="1"/>
    <col min="8198" max="8198" width="8.7109375" style="1" customWidth="1"/>
    <col min="8199" max="8199" width="2.140625" style="1" customWidth="1"/>
    <col min="8200" max="8200" width="14.140625" style="1" customWidth="1"/>
    <col min="8201" max="8201" width="13" style="1" customWidth="1"/>
    <col min="8202" max="8202" width="4.28515625" style="1" customWidth="1"/>
    <col min="8203" max="8203" width="6.5703125" style="1" customWidth="1"/>
    <col min="8204" max="8204" width="9.140625" style="1"/>
    <col min="8205" max="8205" width="5.28515625" style="1" customWidth="1"/>
    <col min="8206" max="8206" width="5.140625" style="1" customWidth="1"/>
    <col min="8207" max="8207" width="25.5703125" style="1" customWidth="1"/>
    <col min="8208" max="8208" width="13.5703125" style="1" customWidth="1"/>
    <col min="8209" max="8209" width="13.42578125" style="1" customWidth="1"/>
    <col min="8210" max="8210" width="13.140625" style="1" customWidth="1"/>
    <col min="8211" max="8212" width="11.140625" style="1" customWidth="1"/>
    <col min="8213" max="8213" width="13.140625" style="1" customWidth="1"/>
    <col min="8214" max="8214" width="10.140625" style="1" bestFit="1" customWidth="1"/>
    <col min="8215" max="8447" width="9.140625" style="1"/>
    <col min="8448" max="8448" width="2.28515625" style="1" customWidth="1"/>
    <col min="8449" max="8450" width="1.42578125" style="1" customWidth="1"/>
    <col min="8451" max="8451" width="8.7109375" style="1" customWidth="1"/>
    <col min="8452" max="8452" width="2.140625" style="1" customWidth="1"/>
    <col min="8453" max="8453" width="3.140625" style="1" customWidth="1"/>
    <col min="8454" max="8454" width="8.7109375" style="1" customWidth="1"/>
    <col min="8455" max="8455" width="2.140625" style="1" customWidth="1"/>
    <col min="8456" max="8456" width="14.140625" style="1" customWidth="1"/>
    <col min="8457" max="8457" width="13" style="1" customWidth="1"/>
    <col min="8458" max="8458" width="4.28515625" style="1" customWidth="1"/>
    <col min="8459" max="8459" width="6.5703125" style="1" customWidth="1"/>
    <col min="8460" max="8460" width="9.140625" style="1"/>
    <col min="8461" max="8461" width="5.28515625" style="1" customWidth="1"/>
    <col min="8462" max="8462" width="5.140625" style="1" customWidth="1"/>
    <col min="8463" max="8463" width="25.5703125" style="1" customWidth="1"/>
    <col min="8464" max="8464" width="13.5703125" style="1" customWidth="1"/>
    <col min="8465" max="8465" width="13.42578125" style="1" customWidth="1"/>
    <col min="8466" max="8466" width="13.140625" style="1" customWidth="1"/>
    <col min="8467" max="8468" width="11.140625" style="1" customWidth="1"/>
    <col min="8469" max="8469" width="13.140625" style="1" customWidth="1"/>
    <col min="8470" max="8470" width="10.140625" style="1" bestFit="1" customWidth="1"/>
    <col min="8471" max="8703" width="9.140625" style="1"/>
    <col min="8704" max="8704" width="2.28515625" style="1" customWidth="1"/>
    <col min="8705" max="8706" width="1.42578125" style="1" customWidth="1"/>
    <col min="8707" max="8707" width="8.7109375" style="1" customWidth="1"/>
    <col min="8708" max="8708" width="2.140625" style="1" customWidth="1"/>
    <col min="8709" max="8709" width="3.140625" style="1" customWidth="1"/>
    <col min="8710" max="8710" width="8.7109375" style="1" customWidth="1"/>
    <col min="8711" max="8711" width="2.140625" style="1" customWidth="1"/>
    <col min="8712" max="8712" width="14.140625" style="1" customWidth="1"/>
    <col min="8713" max="8713" width="13" style="1" customWidth="1"/>
    <col min="8714" max="8714" width="4.28515625" style="1" customWidth="1"/>
    <col min="8715" max="8715" width="6.5703125" style="1" customWidth="1"/>
    <col min="8716" max="8716" width="9.140625" style="1"/>
    <col min="8717" max="8717" width="5.28515625" style="1" customWidth="1"/>
    <col min="8718" max="8718" width="5.140625" style="1" customWidth="1"/>
    <col min="8719" max="8719" width="25.5703125" style="1" customWidth="1"/>
    <col min="8720" max="8720" width="13.5703125" style="1" customWidth="1"/>
    <col min="8721" max="8721" width="13.42578125" style="1" customWidth="1"/>
    <col min="8722" max="8722" width="13.140625" style="1" customWidth="1"/>
    <col min="8723" max="8724" width="11.140625" style="1" customWidth="1"/>
    <col min="8725" max="8725" width="13.140625" style="1" customWidth="1"/>
    <col min="8726" max="8726" width="10.140625" style="1" bestFit="1" customWidth="1"/>
    <col min="8727" max="8959" width="9.140625" style="1"/>
    <col min="8960" max="8960" width="2.28515625" style="1" customWidth="1"/>
    <col min="8961" max="8962" width="1.42578125" style="1" customWidth="1"/>
    <col min="8963" max="8963" width="8.7109375" style="1" customWidth="1"/>
    <col min="8964" max="8964" width="2.140625" style="1" customWidth="1"/>
    <col min="8965" max="8965" width="3.140625" style="1" customWidth="1"/>
    <col min="8966" max="8966" width="8.7109375" style="1" customWidth="1"/>
    <col min="8967" max="8967" width="2.140625" style="1" customWidth="1"/>
    <col min="8968" max="8968" width="14.140625" style="1" customWidth="1"/>
    <col min="8969" max="8969" width="13" style="1" customWidth="1"/>
    <col min="8970" max="8970" width="4.28515625" style="1" customWidth="1"/>
    <col min="8971" max="8971" width="6.5703125" style="1" customWidth="1"/>
    <col min="8972" max="8972" width="9.140625" style="1"/>
    <col min="8973" max="8973" width="5.28515625" style="1" customWidth="1"/>
    <col min="8974" max="8974" width="5.140625" style="1" customWidth="1"/>
    <col min="8975" max="8975" width="25.5703125" style="1" customWidth="1"/>
    <col min="8976" max="8976" width="13.5703125" style="1" customWidth="1"/>
    <col min="8977" max="8977" width="13.42578125" style="1" customWidth="1"/>
    <col min="8978" max="8978" width="13.140625" style="1" customWidth="1"/>
    <col min="8979" max="8980" width="11.140625" style="1" customWidth="1"/>
    <col min="8981" max="8981" width="13.140625" style="1" customWidth="1"/>
    <col min="8982" max="8982" width="10.140625" style="1" bestFit="1" customWidth="1"/>
    <col min="8983" max="9215" width="9.140625" style="1"/>
    <col min="9216" max="9216" width="2.28515625" style="1" customWidth="1"/>
    <col min="9217" max="9218" width="1.42578125" style="1" customWidth="1"/>
    <col min="9219" max="9219" width="8.7109375" style="1" customWidth="1"/>
    <col min="9220" max="9220" width="2.140625" style="1" customWidth="1"/>
    <col min="9221" max="9221" width="3.140625" style="1" customWidth="1"/>
    <col min="9222" max="9222" width="8.7109375" style="1" customWidth="1"/>
    <col min="9223" max="9223" width="2.140625" style="1" customWidth="1"/>
    <col min="9224" max="9224" width="14.140625" style="1" customWidth="1"/>
    <col min="9225" max="9225" width="13" style="1" customWidth="1"/>
    <col min="9226" max="9226" width="4.28515625" style="1" customWidth="1"/>
    <col min="9227" max="9227" width="6.5703125" style="1" customWidth="1"/>
    <col min="9228" max="9228" width="9.140625" style="1"/>
    <col min="9229" max="9229" width="5.28515625" style="1" customWidth="1"/>
    <col min="9230" max="9230" width="5.140625" style="1" customWidth="1"/>
    <col min="9231" max="9231" width="25.5703125" style="1" customWidth="1"/>
    <col min="9232" max="9232" width="13.5703125" style="1" customWidth="1"/>
    <col min="9233" max="9233" width="13.42578125" style="1" customWidth="1"/>
    <col min="9234" max="9234" width="13.140625" style="1" customWidth="1"/>
    <col min="9235" max="9236" width="11.140625" style="1" customWidth="1"/>
    <col min="9237" max="9237" width="13.140625" style="1" customWidth="1"/>
    <col min="9238" max="9238" width="10.140625" style="1" bestFit="1" customWidth="1"/>
    <col min="9239" max="9471" width="9.140625" style="1"/>
    <col min="9472" max="9472" width="2.28515625" style="1" customWidth="1"/>
    <col min="9473" max="9474" width="1.42578125" style="1" customWidth="1"/>
    <col min="9475" max="9475" width="8.7109375" style="1" customWidth="1"/>
    <col min="9476" max="9476" width="2.140625" style="1" customWidth="1"/>
    <col min="9477" max="9477" width="3.140625" style="1" customWidth="1"/>
    <col min="9478" max="9478" width="8.7109375" style="1" customWidth="1"/>
    <col min="9479" max="9479" width="2.140625" style="1" customWidth="1"/>
    <col min="9480" max="9480" width="14.140625" style="1" customWidth="1"/>
    <col min="9481" max="9481" width="13" style="1" customWidth="1"/>
    <col min="9482" max="9482" width="4.28515625" style="1" customWidth="1"/>
    <col min="9483" max="9483" width="6.5703125" style="1" customWidth="1"/>
    <col min="9484" max="9484" width="9.140625" style="1"/>
    <col min="9485" max="9485" width="5.28515625" style="1" customWidth="1"/>
    <col min="9486" max="9486" width="5.140625" style="1" customWidth="1"/>
    <col min="9487" max="9487" width="25.5703125" style="1" customWidth="1"/>
    <col min="9488" max="9488" width="13.5703125" style="1" customWidth="1"/>
    <col min="9489" max="9489" width="13.42578125" style="1" customWidth="1"/>
    <col min="9490" max="9490" width="13.140625" style="1" customWidth="1"/>
    <col min="9491" max="9492" width="11.140625" style="1" customWidth="1"/>
    <col min="9493" max="9493" width="13.140625" style="1" customWidth="1"/>
    <col min="9494" max="9494" width="10.140625" style="1" bestFit="1" customWidth="1"/>
    <col min="9495" max="9727" width="9.140625" style="1"/>
    <col min="9728" max="9728" width="2.28515625" style="1" customWidth="1"/>
    <col min="9729" max="9730" width="1.42578125" style="1" customWidth="1"/>
    <col min="9731" max="9731" width="8.7109375" style="1" customWidth="1"/>
    <col min="9732" max="9732" width="2.140625" style="1" customWidth="1"/>
    <col min="9733" max="9733" width="3.140625" style="1" customWidth="1"/>
    <col min="9734" max="9734" width="8.7109375" style="1" customWidth="1"/>
    <col min="9735" max="9735" width="2.140625" style="1" customWidth="1"/>
    <col min="9736" max="9736" width="14.140625" style="1" customWidth="1"/>
    <col min="9737" max="9737" width="13" style="1" customWidth="1"/>
    <col min="9738" max="9738" width="4.28515625" style="1" customWidth="1"/>
    <col min="9739" max="9739" width="6.5703125" style="1" customWidth="1"/>
    <col min="9740" max="9740" width="9.140625" style="1"/>
    <col min="9741" max="9741" width="5.28515625" style="1" customWidth="1"/>
    <col min="9742" max="9742" width="5.140625" style="1" customWidth="1"/>
    <col min="9743" max="9743" width="25.5703125" style="1" customWidth="1"/>
    <col min="9744" max="9744" width="13.5703125" style="1" customWidth="1"/>
    <col min="9745" max="9745" width="13.42578125" style="1" customWidth="1"/>
    <col min="9746" max="9746" width="13.140625" style="1" customWidth="1"/>
    <col min="9747" max="9748" width="11.140625" style="1" customWidth="1"/>
    <col min="9749" max="9749" width="13.140625" style="1" customWidth="1"/>
    <col min="9750" max="9750" width="10.140625" style="1" bestFit="1" customWidth="1"/>
    <col min="9751" max="9983" width="9.140625" style="1"/>
    <col min="9984" max="9984" width="2.28515625" style="1" customWidth="1"/>
    <col min="9985" max="9986" width="1.42578125" style="1" customWidth="1"/>
    <col min="9987" max="9987" width="8.7109375" style="1" customWidth="1"/>
    <col min="9988" max="9988" width="2.140625" style="1" customWidth="1"/>
    <col min="9989" max="9989" width="3.140625" style="1" customWidth="1"/>
    <col min="9990" max="9990" width="8.7109375" style="1" customWidth="1"/>
    <col min="9991" max="9991" width="2.140625" style="1" customWidth="1"/>
    <col min="9992" max="9992" width="14.140625" style="1" customWidth="1"/>
    <col min="9993" max="9993" width="13" style="1" customWidth="1"/>
    <col min="9994" max="9994" width="4.28515625" style="1" customWidth="1"/>
    <col min="9995" max="9995" width="6.5703125" style="1" customWidth="1"/>
    <col min="9996" max="9996" width="9.140625" style="1"/>
    <col min="9997" max="9997" width="5.28515625" style="1" customWidth="1"/>
    <col min="9998" max="9998" width="5.140625" style="1" customWidth="1"/>
    <col min="9999" max="9999" width="25.5703125" style="1" customWidth="1"/>
    <col min="10000" max="10000" width="13.5703125" style="1" customWidth="1"/>
    <col min="10001" max="10001" width="13.42578125" style="1" customWidth="1"/>
    <col min="10002" max="10002" width="13.140625" style="1" customWidth="1"/>
    <col min="10003" max="10004" width="11.140625" style="1" customWidth="1"/>
    <col min="10005" max="10005" width="13.140625" style="1" customWidth="1"/>
    <col min="10006" max="10006" width="10.140625" style="1" bestFit="1" customWidth="1"/>
    <col min="10007" max="10239" width="9.140625" style="1"/>
    <col min="10240" max="10240" width="2.28515625" style="1" customWidth="1"/>
    <col min="10241" max="10242" width="1.42578125" style="1" customWidth="1"/>
    <col min="10243" max="10243" width="8.7109375" style="1" customWidth="1"/>
    <col min="10244" max="10244" width="2.140625" style="1" customWidth="1"/>
    <col min="10245" max="10245" width="3.140625" style="1" customWidth="1"/>
    <col min="10246" max="10246" width="8.7109375" style="1" customWidth="1"/>
    <col min="10247" max="10247" width="2.140625" style="1" customWidth="1"/>
    <col min="10248" max="10248" width="14.140625" style="1" customWidth="1"/>
    <col min="10249" max="10249" width="13" style="1" customWidth="1"/>
    <col min="10250" max="10250" width="4.28515625" style="1" customWidth="1"/>
    <col min="10251" max="10251" width="6.5703125" style="1" customWidth="1"/>
    <col min="10252" max="10252" width="9.140625" style="1"/>
    <col min="10253" max="10253" width="5.28515625" style="1" customWidth="1"/>
    <col min="10254" max="10254" width="5.140625" style="1" customWidth="1"/>
    <col min="10255" max="10255" width="25.5703125" style="1" customWidth="1"/>
    <col min="10256" max="10256" width="13.5703125" style="1" customWidth="1"/>
    <col min="10257" max="10257" width="13.42578125" style="1" customWidth="1"/>
    <col min="10258" max="10258" width="13.140625" style="1" customWidth="1"/>
    <col min="10259" max="10260" width="11.140625" style="1" customWidth="1"/>
    <col min="10261" max="10261" width="13.140625" style="1" customWidth="1"/>
    <col min="10262" max="10262" width="10.140625" style="1" bestFit="1" customWidth="1"/>
    <col min="10263" max="10495" width="9.140625" style="1"/>
    <col min="10496" max="10496" width="2.28515625" style="1" customWidth="1"/>
    <col min="10497" max="10498" width="1.42578125" style="1" customWidth="1"/>
    <col min="10499" max="10499" width="8.7109375" style="1" customWidth="1"/>
    <col min="10500" max="10500" width="2.140625" style="1" customWidth="1"/>
    <col min="10501" max="10501" width="3.140625" style="1" customWidth="1"/>
    <col min="10502" max="10502" width="8.7109375" style="1" customWidth="1"/>
    <col min="10503" max="10503" width="2.140625" style="1" customWidth="1"/>
    <col min="10504" max="10504" width="14.140625" style="1" customWidth="1"/>
    <col min="10505" max="10505" width="13" style="1" customWidth="1"/>
    <col min="10506" max="10506" width="4.28515625" style="1" customWidth="1"/>
    <col min="10507" max="10507" width="6.5703125" style="1" customWidth="1"/>
    <col min="10508" max="10508" width="9.140625" style="1"/>
    <col min="10509" max="10509" width="5.28515625" style="1" customWidth="1"/>
    <col min="10510" max="10510" width="5.140625" style="1" customWidth="1"/>
    <col min="10511" max="10511" width="25.5703125" style="1" customWidth="1"/>
    <col min="10512" max="10512" width="13.5703125" style="1" customWidth="1"/>
    <col min="10513" max="10513" width="13.42578125" style="1" customWidth="1"/>
    <col min="10514" max="10514" width="13.140625" style="1" customWidth="1"/>
    <col min="10515" max="10516" width="11.140625" style="1" customWidth="1"/>
    <col min="10517" max="10517" width="13.140625" style="1" customWidth="1"/>
    <col min="10518" max="10518" width="10.140625" style="1" bestFit="1" customWidth="1"/>
    <col min="10519" max="10751" width="9.140625" style="1"/>
    <col min="10752" max="10752" width="2.28515625" style="1" customWidth="1"/>
    <col min="10753" max="10754" width="1.42578125" style="1" customWidth="1"/>
    <col min="10755" max="10755" width="8.7109375" style="1" customWidth="1"/>
    <col min="10756" max="10756" width="2.140625" style="1" customWidth="1"/>
    <col min="10757" max="10757" width="3.140625" style="1" customWidth="1"/>
    <col min="10758" max="10758" width="8.7109375" style="1" customWidth="1"/>
    <col min="10759" max="10759" width="2.140625" style="1" customWidth="1"/>
    <col min="10760" max="10760" width="14.140625" style="1" customWidth="1"/>
    <col min="10761" max="10761" width="13" style="1" customWidth="1"/>
    <col min="10762" max="10762" width="4.28515625" style="1" customWidth="1"/>
    <col min="10763" max="10763" width="6.5703125" style="1" customWidth="1"/>
    <col min="10764" max="10764" width="9.140625" style="1"/>
    <col min="10765" max="10765" width="5.28515625" style="1" customWidth="1"/>
    <col min="10766" max="10766" width="5.140625" style="1" customWidth="1"/>
    <col min="10767" max="10767" width="25.5703125" style="1" customWidth="1"/>
    <col min="10768" max="10768" width="13.5703125" style="1" customWidth="1"/>
    <col min="10769" max="10769" width="13.42578125" style="1" customWidth="1"/>
    <col min="10770" max="10770" width="13.140625" style="1" customWidth="1"/>
    <col min="10771" max="10772" width="11.140625" style="1" customWidth="1"/>
    <col min="10773" max="10773" width="13.140625" style="1" customWidth="1"/>
    <col min="10774" max="10774" width="10.140625" style="1" bestFit="1" customWidth="1"/>
    <col min="10775" max="11007" width="9.140625" style="1"/>
    <col min="11008" max="11008" width="2.28515625" style="1" customWidth="1"/>
    <col min="11009" max="11010" width="1.42578125" style="1" customWidth="1"/>
    <col min="11011" max="11011" width="8.7109375" style="1" customWidth="1"/>
    <col min="11012" max="11012" width="2.140625" style="1" customWidth="1"/>
    <col min="11013" max="11013" width="3.140625" style="1" customWidth="1"/>
    <col min="11014" max="11014" width="8.7109375" style="1" customWidth="1"/>
    <col min="11015" max="11015" width="2.140625" style="1" customWidth="1"/>
    <col min="11016" max="11016" width="14.140625" style="1" customWidth="1"/>
    <col min="11017" max="11017" width="13" style="1" customWidth="1"/>
    <col min="11018" max="11018" width="4.28515625" style="1" customWidth="1"/>
    <col min="11019" max="11019" width="6.5703125" style="1" customWidth="1"/>
    <col min="11020" max="11020" width="9.140625" style="1"/>
    <col min="11021" max="11021" width="5.28515625" style="1" customWidth="1"/>
    <col min="11022" max="11022" width="5.140625" style="1" customWidth="1"/>
    <col min="11023" max="11023" width="25.5703125" style="1" customWidth="1"/>
    <col min="11024" max="11024" width="13.5703125" style="1" customWidth="1"/>
    <col min="11025" max="11025" width="13.42578125" style="1" customWidth="1"/>
    <col min="11026" max="11026" width="13.140625" style="1" customWidth="1"/>
    <col min="11027" max="11028" width="11.140625" style="1" customWidth="1"/>
    <col min="11029" max="11029" width="13.140625" style="1" customWidth="1"/>
    <col min="11030" max="11030" width="10.140625" style="1" bestFit="1" customWidth="1"/>
    <col min="11031" max="11263" width="9.140625" style="1"/>
    <col min="11264" max="11264" width="2.28515625" style="1" customWidth="1"/>
    <col min="11265" max="11266" width="1.42578125" style="1" customWidth="1"/>
    <col min="11267" max="11267" width="8.7109375" style="1" customWidth="1"/>
    <col min="11268" max="11268" width="2.140625" style="1" customWidth="1"/>
    <col min="11269" max="11269" width="3.140625" style="1" customWidth="1"/>
    <col min="11270" max="11270" width="8.7109375" style="1" customWidth="1"/>
    <col min="11271" max="11271" width="2.140625" style="1" customWidth="1"/>
    <col min="11272" max="11272" width="14.140625" style="1" customWidth="1"/>
    <col min="11273" max="11273" width="13" style="1" customWidth="1"/>
    <col min="11274" max="11274" width="4.28515625" style="1" customWidth="1"/>
    <col min="11275" max="11275" width="6.5703125" style="1" customWidth="1"/>
    <col min="11276" max="11276" width="9.140625" style="1"/>
    <col min="11277" max="11277" width="5.28515625" style="1" customWidth="1"/>
    <col min="11278" max="11278" width="5.140625" style="1" customWidth="1"/>
    <col min="11279" max="11279" width="25.5703125" style="1" customWidth="1"/>
    <col min="11280" max="11280" width="13.5703125" style="1" customWidth="1"/>
    <col min="11281" max="11281" width="13.42578125" style="1" customWidth="1"/>
    <col min="11282" max="11282" width="13.140625" style="1" customWidth="1"/>
    <col min="11283" max="11284" width="11.140625" style="1" customWidth="1"/>
    <col min="11285" max="11285" width="13.140625" style="1" customWidth="1"/>
    <col min="11286" max="11286" width="10.140625" style="1" bestFit="1" customWidth="1"/>
    <col min="11287" max="11519" width="9.140625" style="1"/>
    <col min="11520" max="11520" width="2.28515625" style="1" customWidth="1"/>
    <col min="11521" max="11522" width="1.42578125" style="1" customWidth="1"/>
    <col min="11523" max="11523" width="8.7109375" style="1" customWidth="1"/>
    <col min="11524" max="11524" width="2.140625" style="1" customWidth="1"/>
    <col min="11525" max="11525" width="3.140625" style="1" customWidth="1"/>
    <col min="11526" max="11526" width="8.7109375" style="1" customWidth="1"/>
    <col min="11527" max="11527" width="2.140625" style="1" customWidth="1"/>
    <col min="11528" max="11528" width="14.140625" style="1" customWidth="1"/>
    <col min="11529" max="11529" width="13" style="1" customWidth="1"/>
    <col min="11530" max="11530" width="4.28515625" style="1" customWidth="1"/>
    <col min="11531" max="11531" width="6.5703125" style="1" customWidth="1"/>
    <col min="11532" max="11532" width="9.140625" style="1"/>
    <col min="11533" max="11533" width="5.28515625" style="1" customWidth="1"/>
    <col min="11534" max="11534" width="5.140625" style="1" customWidth="1"/>
    <col min="11535" max="11535" width="25.5703125" style="1" customWidth="1"/>
    <col min="11536" max="11536" width="13.5703125" style="1" customWidth="1"/>
    <col min="11537" max="11537" width="13.42578125" style="1" customWidth="1"/>
    <col min="11538" max="11538" width="13.140625" style="1" customWidth="1"/>
    <col min="11539" max="11540" width="11.140625" style="1" customWidth="1"/>
    <col min="11541" max="11541" width="13.140625" style="1" customWidth="1"/>
    <col min="11542" max="11542" width="10.140625" style="1" bestFit="1" customWidth="1"/>
    <col min="11543" max="11775" width="9.140625" style="1"/>
    <col min="11776" max="11776" width="2.28515625" style="1" customWidth="1"/>
    <col min="11777" max="11778" width="1.42578125" style="1" customWidth="1"/>
    <col min="11779" max="11779" width="8.7109375" style="1" customWidth="1"/>
    <col min="11780" max="11780" width="2.140625" style="1" customWidth="1"/>
    <col min="11781" max="11781" width="3.140625" style="1" customWidth="1"/>
    <col min="11782" max="11782" width="8.7109375" style="1" customWidth="1"/>
    <col min="11783" max="11783" width="2.140625" style="1" customWidth="1"/>
    <col min="11784" max="11784" width="14.140625" style="1" customWidth="1"/>
    <col min="11785" max="11785" width="13" style="1" customWidth="1"/>
    <col min="11786" max="11786" width="4.28515625" style="1" customWidth="1"/>
    <col min="11787" max="11787" width="6.5703125" style="1" customWidth="1"/>
    <col min="11788" max="11788" width="9.140625" style="1"/>
    <col min="11789" max="11789" width="5.28515625" style="1" customWidth="1"/>
    <col min="11790" max="11790" width="5.140625" style="1" customWidth="1"/>
    <col min="11791" max="11791" width="25.5703125" style="1" customWidth="1"/>
    <col min="11792" max="11792" width="13.5703125" style="1" customWidth="1"/>
    <col min="11793" max="11793" width="13.42578125" style="1" customWidth="1"/>
    <col min="11794" max="11794" width="13.140625" style="1" customWidth="1"/>
    <col min="11795" max="11796" width="11.140625" style="1" customWidth="1"/>
    <col min="11797" max="11797" width="13.140625" style="1" customWidth="1"/>
    <col min="11798" max="11798" width="10.140625" style="1" bestFit="1" customWidth="1"/>
    <col min="11799" max="12031" width="9.140625" style="1"/>
    <col min="12032" max="12032" width="2.28515625" style="1" customWidth="1"/>
    <col min="12033" max="12034" width="1.42578125" style="1" customWidth="1"/>
    <col min="12035" max="12035" width="8.7109375" style="1" customWidth="1"/>
    <col min="12036" max="12036" width="2.140625" style="1" customWidth="1"/>
    <col min="12037" max="12037" width="3.140625" style="1" customWidth="1"/>
    <col min="12038" max="12038" width="8.7109375" style="1" customWidth="1"/>
    <col min="12039" max="12039" width="2.140625" style="1" customWidth="1"/>
    <col min="12040" max="12040" width="14.140625" style="1" customWidth="1"/>
    <col min="12041" max="12041" width="13" style="1" customWidth="1"/>
    <col min="12042" max="12042" width="4.28515625" style="1" customWidth="1"/>
    <col min="12043" max="12043" width="6.5703125" style="1" customWidth="1"/>
    <col min="12044" max="12044" width="9.140625" style="1"/>
    <col min="12045" max="12045" width="5.28515625" style="1" customWidth="1"/>
    <col min="12046" max="12046" width="5.140625" style="1" customWidth="1"/>
    <col min="12047" max="12047" width="25.5703125" style="1" customWidth="1"/>
    <col min="12048" max="12048" width="13.5703125" style="1" customWidth="1"/>
    <col min="12049" max="12049" width="13.42578125" style="1" customWidth="1"/>
    <col min="12050" max="12050" width="13.140625" style="1" customWidth="1"/>
    <col min="12051" max="12052" width="11.140625" style="1" customWidth="1"/>
    <col min="12053" max="12053" width="13.140625" style="1" customWidth="1"/>
    <col min="12054" max="12054" width="10.140625" style="1" bestFit="1" customWidth="1"/>
    <col min="12055" max="12287" width="9.140625" style="1"/>
    <col min="12288" max="12288" width="2.28515625" style="1" customWidth="1"/>
    <col min="12289" max="12290" width="1.42578125" style="1" customWidth="1"/>
    <col min="12291" max="12291" width="8.7109375" style="1" customWidth="1"/>
    <col min="12292" max="12292" width="2.140625" style="1" customWidth="1"/>
    <col min="12293" max="12293" width="3.140625" style="1" customWidth="1"/>
    <col min="12294" max="12294" width="8.7109375" style="1" customWidth="1"/>
    <col min="12295" max="12295" width="2.140625" style="1" customWidth="1"/>
    <col min="12296" max="12296" width="14.140625" style="1" customWidth="1"/>
    <col min="12297" max="12297" width="13" style="1" customWidth="1"/>
    <col min="12298" max="12298" width="4.28515625" style="1" customWidth="1"/>
    <col min="12299" max="12299" width="6.5703125" style="1" customWidth="1"/>
    <col min="12300" max="12300" width="9.140625" style="1"/>
    <col min="12301" max="12301" width="5.28515625" style="1" customWidth="1"/>
    <col min="12302" max="12302" width="5.140625" style="1" customWidth="1"/>
    <col min="12303" max="12303" width="25.5703125" style="1" customWidth="1"/>
    <col min="12304" max="12304" width="13.5703125" style="1" customWidth="1"/>
    <col min="12305" max="12305" width="13.42578125" style="1" customWidth="1"/>
    <col min="12306" max="12306" width="13.140625" style="1" customWidth="1"/>
    <col min="12307" max="12308" width="11.140625" style="1" customWidth="1"/>
    <col min="12309" max="12309" width="13.140625" style="1" customWidth="1"/>
    <col min="12310" max="12310" width="10.140625" style="1" bestFit="1" customWidth="1"/>
    <col min="12311" max="12543" width="9.140625" style="1"/>
    <col min="12544" max="12544" width="2.28515625" style="1" customWidth="1"/>
    <col min="12545" max="12546" width="1.42578125" style="1" customWidth="1"/>
    <col min="12547" max="12547" width="8.7109375" style="1" customWidth="1"/>
    <col min="12548" max="12548" width="2.140625" style="1" customWidth="1"/>
    <col min="12549" max="12549" width="3.140625" style="1" customWidth="1"/>
    <col min="12550" max="12550" width="8.7109375" style="1" customWidth="1"/>
    <col min="12551" max="12551" width="2.140625" style="1" customWidth="1"/>
    <col min="12552" max="12552" width="14.140625" style="1" customWidth="1"/>
    <col min="12553" max="12553" width="13" style="1" customWidth="1"/>
    <col min="12554" max="12554" width="4.28515625" style="1" customWidth="1"/>
    <col min="12555" max="12555" width="6.5703125" style="1" customWidth="1"/>
    <col min="12556" max="12556" width="9.140625" style="1"/>
    <col min="12557" max="12557" width="5.28515625" style="1" customWidth="1"/>
    <col min="12558" max="12558" width="5.140625" style="1" customWidth="1"/>
    <col min="12559" max="12559" width="25.5703125" style="1" customWidth="1"/>
    <col min="12560" max="12560" width="13.5703125" style="1" customWidth="1"/>
    <col min="12561" max="12561" width="13.42578125" style="1" customWidth="1"/>
    <col min="12562" max="12562" width="13.140625" style="1" customWidth="1"/>
    <col min="12563" max="12564" width="11.140625" style="1" customWidth="1"/>
    <col min="12565" max="12565" width="13.140625" style="1" customWidth="1"/>
    <col min="12566" max="12566" width="10.140625" style="1" bestFit="1" customWidth="1"/>
    <col min="12567" max="12799" width="9.140625" style="1"/>
    <col min="12800" max="12800" width="2.28515625" style="1" customWidth="1"/>
    <col min="12801" max="12802" width="1.42578125" style="1" customWidth="1"/>
    <col min="12803" max="12803" width="8.7109375" style="1" customWidth="1"/>
    <col min="12804" max="12804" width="2.140625" style="1" customWidth="1"/>
    <col min="12805" max="12805" width="3.140625" style="1" customWidth="1"/>
    <col min="12806" max="12806" width="8.7109375" style="1" customWidth="1"/>
    <col min="12807" max="12807" width="2.140625" style="1" customWidth="1"/>
    <col min="12808" max="12808" width="14.140625" style="1" customWidth="1"/>
    <col min="12809" max="12809" width="13" style="1" customWidth="1"/>
    <col min="12810" max="12810" width="4.28515625" style="1" customWidth="1"/>
    <col min="12811" max="12811" width="6.5703125" style="1" customWidth="1"/>
    <col min="12812" max="12812" width="9.140625" style="1"/>
    <col min="12813" max="12813" width="5.28515625" style="1" customWidth="1"/>
    <col min="12814" max="12814" width="5.140625" style="1" customWidth="1"/>
    <col min="12815" max="12815" width="25.5703125" style="1" customWidth="1"/>
    <col min="12816" max="12816" width="13.5703125" style="1" customWidth="1"/>
    <col min="12817" max="12817" width="13.42578125" style="1" customWidth="1"/>
    <col min="12818" max="12818" width="13.140625" style="1" customWidth="1"/>
    <col min="12819" max="12820" width="11.140625" style="1" customWidth="1"/>
    <col min="12821" max="12821" width="13.140625" style="1" customWidth="1"/>
    <col min="12822" max="12822" width="10.140625" style="1" bestFit="1" customWidth="1"/>
    <col min="12823" max="13055" width="9.140625" style="1"/>
    <col min="13056" max="13056" width="2.28515625" style="1" customWidth="1"/>
    <col min="13057" max="13058" width="1.42578125" style="1" customWidth="1"/>
    <col min="13059" max="13059" width="8.7109375" style="1" customWidth="1"/>
    <col min="13060" max="13060" width="2.140625" style="1" customWidth="1"/>
    <col min="13061" max="13061" width="3.140625" style="1" customWidth="1"/>
    <col min="13062" max="13062" width="8.7109375" style="1" customWidth="1"/>
    <col min="13063" max="13063" width="2.140625" style="1" customWidth="1"/>
    <col min="13064" max="13064" width="14.140625" style="1" customWidth="1"/>
    <col min="13065" max="13065" width="13" style="1" customWidth="1"/>
    <col min="13066" max="13066" width="4.28515625" style="1" customWidth="1"/>
    <col min="13067" max="13067" width="6.5703125" style="1" customWidth="1"/>
    <col min="13068" max="13068" width="9.140625" style="1"/>
    <col min="13069" max="13069" width="5.28515625" style="1" customWidth="1"/>
    <col min="13070" max="13070" width="5.140625" style="1" customWidth="1"/>
    <col min="13071" max="13071" width="25.5703125" style="1" customWidth="1"/>
    <col min="13072" max="13072" width="13.5703125" style="1" customWidth="1"/>
    <col min="13073" max="13073" width="13.42578125" style="1" customWidth="1"/>
    <col min="13074" max="13074" width="13.140625" style="1" customWidth="1"/>
    <col min="13075" max="13076" width="11.140625" style="1" customWidth="1"/>
    <col min="13077" max="13077" width="13.140625" style="1" customWidth="1"/>
    <col min="13078" max="13078" width="10.140625" style="1" bestFit="1" customWidth="1"/>
    <col min="13079" max="13311" width="9.140625" style="1"/>
    <col min="13312" max="13312" width="2.28515625" style="1" customWidth="1"/>
    <col min="13313" max="13314" width="1.42578125" style="1" customWidth="1"/>
    <col min="13315" max="13315" width="8.7109375" style="1" customWidth="1"/>
    <col min="13316" max="13316" width="2.140625" style="1" customWidth="1"/>
    <col min="13317" max="13317" width="3.140625" style="1" customWidth="1"/>
    <col min="13318" max="13318" width="8.7109375" style="1" customWidth="1"/>
    <col min="13319" max="13319" width="2.140625" style="1" customWidth="1"/>
    <col min="13320" max="13320" width="14.140625" style="1" customWidth="1"/>
    <col min="13321" max="13321" width="13" style="1" customWidth="1"/>
    <col min="13322" max="13322" width="4.28515625" style="1" customWidth="1"/>
    <col min="13323" max="13323" width="6.5703125" style="1" customWidth="1"/>
    <col min="13324" max="13324" width="9.140625" style="1"/>
    <col min="13325" max="13325" width="5.28515625" style="1" customWidth="1"/>
    <col min="13326" max="13326" width="5.140625" style="1" customWidth="1"/>
    <col min="13327" max="13327" width="25.5703125" style="1" customWidth="1"/>
    <col min="13328" max="13328" width="13.5703125" style="1" customWidth="1"/>
    <col min="13329" max="13329" width="13.42578125" style="1" customWidth="1"/>
    <col min="13330" max="13330" width="13.140625" style="1" customWidth="1"/>
    <col min="13331" max="13332" width="11.140625" style="1" customWidth="1"/>
    <col min="13333" max="13333" width="13.140625" style="1" customWidth="1"/>
    <col min="13334" max="13334" width="10.140625" style="1" bestFit="1" customWidth="1"/>
    <col min="13335" max="13567" width="9.140625" style="1"/>
    <col min="13568" max="13568" width="2.28515625" style="1" customWidth="1"/>
    <col min="13569" max="13570" width="1.42578125" style="1" customWidth="1"/>
    <col min="13571" max="13571" width="8.7109375" style="1" customWidth="1"/>
    <col min="13572" max="13572" width="2.140625" style="1" customWidth="1"/>
    <col min="13573" max="13573" width="3.140625" style="1" customWidth="1"/>
    <col min="13574" max="13574" width="8.7109375" style="1" customWidth="1"/>
    <col min="13575" max="13575" width="2.140625" style="1" customWidth="1"/>
    <col min="13576" max="13576" width="14.140625" style="1" customWidth="1"/>
    <col min="13577" max="13577" width="13" style="1" customWidth="1"/>
    <col min="13578" max="13578" width="4.28515625" style="1" customWidth="1"/>
    <col min="13579" max="13579" width="6.5703125" style="1" customWidth="1"/>
    <col min="13580" max="13580" width="9.140625" style="1"/>
    <col min="13581" max="13581" width="5.28515625" style="1" customWidth="1"/>
    <col min="13582" max="13582" width="5.140625" style="1" customWidth="1"/>
    <col min="13583" max="13583" width="25.5703125" style="1" customWidth="1"/>
    <col min="13584" max="13584" width="13.5703125" style="1" customWidth="1"/>
    <col min="13585" max="13585" width="13.42578125" style="1" customWidth="1"/>
    <col min="13586" max="13586" width="13.140625" style="1" customWidth="1"/>
    <col min="13587" max="13588" width="11.140625" style="1" customWidth="1"/>
    <col min="13589" max="13589" width="13.140625" style="1" customWidth="1"/>
    <col min="13590" max="13590" width="10.140625" style="1" bestFit="1" customWidth="1"/>
    <col min="13591" max="13823" width="9.140625" style="1"/>
    <col min="13824" max="13824" width="2.28515625" style="1" customWidth="1"/>
    <col min="13825" max="13826" width="1.42578125" style="1" customWidth="1"/>
    <col min="13827" max="13827" width="8.7109375" style="1" customWidth="1"/>
    <col min="13828" max="13828" width="2.140625" style="1" customWidth="1"/>
    <col min="13829" max="13829" width="3.140625" style="1" customWidth="1"/>
    <col min="13830" max="13830" width="8.7109375" style="1" customWidth="1"/>
    <col min="13831" max="13831" width="2.140625" style="1" customWidth="1"/>
    <col min="13832" max="13832" width="14.140625" style="1" customWidth="1"/>
    <col min="13833" max="13833" width="13" style="1" customWidth="1"/>
    <col min="13834" max="13834" width="4.28515625" style="1" customWidth="1"/>
    <col min="13835" max="13835" width="6.5703125" style="1" customWidth="1"/>
    <col min="13836" max="13836" width="9.140625" style="1"/>
    <col min="13837" max="13837" width="5.28515625" style="1" customWidth="1"/>
    <col min="13838" max="13838" width="5.140625" style="1" customWidth="1"/>
    <col min="13839" max="13839" width="25.5703125" style="1" customWidth="1"/>
    <col min="13840" max="13840" width="13.5703125" style="1" customWidth="1"/>
    <col min="13841" max="13841" width="13.42578125" style="1" customWidth="1"/>
    <col min="13842" max="13842" width="13.140625" style="1" customWidth="1"/>
    <col min="13843" max="13844" width="11.140625" style="1" customWidth="1"/>
    <col min="13845" max="13845" width="13.140625" style="1" customWidth="1"/>
    <col min="13846" max="13846" width="10.140625" style="1" bestFit="1" customWidth="1"/>
    <col min="13847" max="14079" width="9.140625" style="1"/>
    <col min="14080" max="14080" width="2.28515625" style="1" customWidth="1"/>
    <col min="14081" max="14082" width="1.42578125" style="1" customWidth="1"/>
    <col min="14083" max="14083" width="8.7109375" style="1" customWidth="1"/>
    <col min="14084" max="14084" width="2.140625" style="1" customWidth="1"/>
    <col min="14085" max="14085" width="3.140625" style="1" customWidth="1"/>
    <col min="14086" max="14086" width="8.7109375" style="1" customWidth="1"/>
    <col min="14087" max="14087" width="2.140625" style="1" customWidth="1"/>
    <col min="14088" max="14088" width="14.140625" style="1" customWidth="1"/>
    <col min="14089" max="14089" width="13" style="1" customWidth="1"/>
    <col min="14090" max="14090" width="4.28515625" style="1" customWidth="1"/>
    <col min="14091" max="14091" width="6.5703125" style="1" customWidth="1"/>
    <col min="14092" max="14092" width="9.140625" style="1"/>
    <col min="14093" max="14093" width="5.28515625" style="1" customWidth="1"/>
    <col min="14094" max="14094" width="5.140625" style="1" customWidth="1"/>
    <col min="14095" max="14095" width="25.5703125" style="1" customWidth="1"/>
    <col min="14096" max="14096" width="13.5703125" style="1" customWidth="1"/>
    <col min="14097" max="14097" width="13.42578125" style="1" customWidth="1"/>
    <col min="14098" max="14098" width="13.140625" style="1" customWidth="1"/>
    <col min="14099" max="14100" width="11.140625" style="1" customWidth="1"/>
    <col min="14101" max="14101" width="13.140625" style="1" customWidth="1"/>
    <col min="14102" max="14102" width="10.140625" style="1" bestFit="1" customWidth="1"/>
    <col min="14103" max="14335" width="9.140625" style="1"/>
    <col min="14336" max="14336" width="2.28515625" style="1" customWidth="1"/>
    <col min="14337" max="14338" width="1.42578125" style="1" customWidth="1"/>
    <col min="14339" max="14339" width="8.7109375" style="1" customWidth="1"/>
    <col min="14340" max="14340" width="2.140625" style="1" customWidth="1"/>
    <col min="14341" max="14341" width="3.140625" style="1" customWidth="1"/>
    <col min="14342" max="14342" width="8.7109375" style="1" customWidth="1"/>
    <col min="14343" max="14343" width="2.140625" style="1" customWidth="1"/>
    <col min="14344" max="14344" width="14.140625" style="1" customWidth="1"/>
    <col min="14345" max="14345" width="13" style="1" customWidth="1"/>
    <col min="14346" max="14346" width="4.28515625" style="1" customWidth="1"/>
    <col min="14347" max="14347" width="6.5703125" style="1" customWidth="1"/>
    <col min="14348" max="14348" width="9.140625" style="1"/>
    <col min="14349" max="14349" width="5.28515625" style="1" customWidth="1"/>
    <col min="14350" max="14350" width="5.140625" style="1" customWidth="1"/>
    <col min="14351" max="14351" width="25.5703125" style="1" customWidth="1"/>
    <col min="14352" max="14352" width="13.5703125" style="1" customWidth="1"/>
    <col min="14353" max="14353" width="13.42578125" style="1" customWidth="1"/>
    <col min="14354" max="14354" width="13.140625" style="1" customWidth="1"/>
    <col min="14355" max="14356" width="11.140625" style="1" customWidth="1"/>
    <col min="14357" max="14357" width="13.140625" style="1" customWidth="1"/>
    <col min="14358" max="14358" width="10.140625" style="1" bestFit="1" customWidth="1"/>
    <col min="14359" max="14591" width="9.140625" style="1"/>
    <col min="14592" max="14592" width="2.28515625" style="1" customWidth="1"/>
    <col min="14593" max="14594" width="1.42578125" style="1" customWidth="1"/>
    <col min="14595" max="14595" width="8.7109375" style="1" customWidth="1"/>
    <col min="14596" max="14596" width="2.140625" style="1" customWidth="1"/>
    <col min="14597" max="14597" width="3.140625" style="1" customWidth="1"/>
    <col min="14598" max="14598" width="8.7109375" style="1" customWidth="1"/>
    <col min="14599" max="14599" width="2.140625" style="1" customWidth="1"/>
    <col min="14600" max="14600" width="14.140625" style="1" customWidth="1"/>
    <col min="14601" max="14601" width="13" style="1" customWidth="1"/>
    <col min="14602" max="14602" width="4.28515625" style="1" customWidth="1"/>
    <col min="14603" max="14603" width="6.5703125" style="1" customWidth="1"/>
    <col min="14604" max="14604" width="9.140625" style="1"/>
    <col min="14605" max="14605" width="5.28515625" style="1" customWidth="1"/>
    <col min="14606" max="14606" width="5.140625" style="1" customWidth="1"/>
    <col min="14607" max="14607" width="25.5703125" style="1" customWidth="1"/>
    <col min="14608" max="14608" width="13.5703125" style="1" customWidth="1"/>
    <col min="14609" max="14609" width="13.42578125" style="1" customWidth="1"/>
    <col min="14610" max="14610" width="13.140625" style="1" customWidth="1"/>
    <col min="14611" max="14612" width="11.140625" style="1" customWidth="1"/>
    <col min="14613" max="14613" width="13.140625" style="1" customWidth="1"/>
    <col min="14614" max="14614" width="10.140625" style="1" bestFit="1" customWidth="1"/>
    <col min="14615" max="14847" width="9.140625" style="1"/>
    <col min="14848" max="14848" width="2.28515625" style="1" customWidth="1"/>
    <col min="14849" max="14850" width="1.42578125" style="1" customWidth="1"/>
    <col min="14851" max="14851" width="8.7109375" style="1" customWidth="1"/>
    <col min="14852" max="14852" width="2.140625" style="1" customWidth="1"/>
    <col min="14853" max="14853" width="3.140625" style="1" customWidth="1"/>
    <col min="14854" max="14854" width="8.7109375" style="1" customWidth="1"/>
    <col min="14855" max="14855" width="2.140625" style="1" customWidth="1"/>
    <col min="14856" max="14856" width="14.140625" style="1" customWidth="1"/>
    <col min="14857" max="14857" width="13" style="1" customWidth="1"/>
    <col min="14858" max="14858" width="4.28515625" style="1" customWidth="1"/>
    <col min="14859" max="14859" width="6.5703125" style="1" customWidth="1"/>
    <col min="14860" max="14860" width="9.140625" style="1"/>
    <col min="14861" max="14861" width="5.28515625" style="1" customWidth="1"/>
    <col min="14862" max="14862" width="5.140625" style="1" customWidth="1"/>
    <col min="14863" max="14863" width="25.5703125" style="1" customWidth="1"/>
    <col min="14864" max="14864" width="13.5703125" style="1" customWidth="1"/>
    <col min="14865" max="14865" width="13.42578125" style="1" customWidth="1"/>
    <col min="14866" max="14866" width="13.140625" style="1" customWidth="1"/>
    <col min="14867" max="14868" width="11.140625" style="1" customWidth="1"/>
    <col min="14869" max="14869" width="13.140625" style="1" customWidth="1"/>
    <col min="14870" max="14870" width="10.140625" style="1" bestFit="1" customWidth="1"/>
    <col min="14871" max="15103" width="9.140625" style="1"/>
    <col min="15104" max="15104" width="2.28515625" style="1" customWidth="1"/>
    <col min="15105" max="15106" width="1.42578125" style="1" customWidth="1"/>
    <col min="15107" max="15107" width="8.7109375" style="1" customWidth="1"/>
    <col min="15108" max="15108" width="2.140625" style="1" customWidth="1"/>
    <col min="15109" max="15109" width="3.140625" style="1" customWidth="1"/>
    <col min="15110" max="15110" width="8.7109375" style="1" customWidth="1"/>
    <col min="15111" max="15111" width="2.140625" style="1" customWidth="1"/>
    <col min="15112" max="15112" width="14.140625" style="1" customWidth="1"/>
    <col min="15113" max="15113" width="13" style="1" customWidth="1"/>
    <col min="15114" max="15114" width="4.28515625" style="1" customWidth="1"/>
    <col min="15115" max="15115" width="6.5703125" style="1" customWidth="1"/>
    <col min="15116" max="15116" width="9.140625" style="1"/>
    <col min="15117" max="15117" width="5.28515625" style="1" customWidth="1"/>
    <col min="15118" max="15118" width="5.140625" style="1" customWidth="1"/>
    <col min="15119" max="15119" width="25.5703125" style="1" customWidth="1"/>
    <col min="15120" max="15120" width="13.5703125" style="1" customWidth="1"/>
    <col min="15121" max="15121" width="13.42578125" style="1" customWidth="1"/>
    <col min="15122" max="15122" width="13.140625" style="1" customWidth="1"/>
    <col min="15123" max="15124" width="11.140625" style="1" customWidth="1"/>
    <col min="15125" max="15125" width="13.140625" style="1" customWidth="1"/>
    <col min="15126" max="15126" width="10.140625" style="1" bestFit="1" customWidth="1"/>
    <col min="15127" max="15359" width="9.140625" style="1"/>
    <col min="15360" max="15360" width="2.28515625" style="1" customWidth="1"/>
    <col min="15361" max="15362" width="1.42578125" style="1" customWidth="1"/>
    <col min="15363" max="15363" width="8.7109375" style="1" customWidth="1"/>
    <col min="15364" max="15364" width="2.140625" style="1" customWidth="1"/>
    <col min="15365" max="15365" width="3.140625" style="1" customWidth="1"/>
    <col min="15366" max="15366" width="8.7109375" style="1" customWidth="1"/>
    <col min="15367" max="15367" width="2.140625" style="1" customWidth="1"/>
    <col min="15368" max="15368" width="14.140625" style="1" customWidth="1"/>
    <col min="15369" max="15369" width="13" style="1" customWidth="1"/>
    <col min="15370" max="15370" width="4.28515625" style="1" customWidth="1"/>
    <col min="15371" max="15371" width="6.5703125" style="1" customWidth="1"/>
    <col min="15372" max="15372" width="9.140625" style="1"/>
    <col min="15373" max="15373" width="5.28515625" style="1" customWidth="1"/>
    <col min="15374" max="15374" width="5.140625" style="1" customWidth="1"/>
    <col min="15375" max="15375" width="25.5703125" style="1" customWidth="1"/>
    <col min="15376" max="15376" width="13.5703125" style="1" customWidth="1"/>
    <col min="15377" max="15377" width="13.42578125" style="1" customWidth="1"/>
    <col min="15378" max="15378" width="13.140625" style="1" customWidth="1"/>
    <col min="15379" max="15380" width="11.140625" style="1" customWidth="1"/>
    <col min="15381" max="15381" width="13.140625" style="1" customWidth="1"/>
    <col min="15382" max="15382" width="10.140625" style="1" bestFit="1" customWidth="1"/>
    <col min="15383" max="15615" width="9.140625" style="1"/>
    <col min="15616" max="15616" width="2.28515625" style="1" customWidth="1"/>
    <col min="15617" max="15618" width="1.42578125" style="1" customWidth="1"/>
    <col min="15619" max="15619" width="8.7109375" style="1" customWidth="1"/>
    <col min="15620" max="15620" width="2.140625" style="1" customWidth="1"/>
    <col min="15621" max="15621" width="3.140625" style="1" customWidth="1"/>
    <col min="15622" max="15622" width="8.7109375" style="1" customWidth="1"/>
    <col min="15623" max="15623" width="2.140625" style="1" customWidth="1"/>
    <col min="15624" max="15624" width="14.140625" style="1" customWidth="1"/>
    <col min="15625" max="15625" width="13" style="1" customWidth="1"/>
    <col min="15626" max="15626" width="4.28515625" style="1" customWidth="1"/>
    <col min="15627" max="15627" width="6.5703125" style="1" customWidth="1"/>
    <col min="15628" max="15628" width="9.140625" style="1"/>
    <col min="15629" max="15629" width="5.28515625" style="1" customWidth="1"/>
    <col min="15630" max="15630" width="5.140625" style="1" customWidth="1"/>
    <col min="15631" max="15631" width="25.5703125" style="1" customWidth="1"/>
    <col min="15632" max="15632" width="13.5703125" style="1" customWidth="1"/>
    <col min="15633" max="15633" width="13.42578125" style="1" customWidth="1"/>
    <col min="15634" max="15634" width="13.140625" style="1" customWidth="1"/>
    <col min="15635" max="15636" width="11.140625" style="1" customWidth="1"/>
    <col min="15637" max="15637" width="13.140625" style="1" customWidth="1"/>
    <col min="15638" max="15638" width="10.140625" style="1" bestFit="1" customWidth="1"/>
    <col min="15639" max="15871" width="9.140625" style="1"/>
    <col min="15872" max="15872" width="2.28515625" style="1" customWidth="1"/>
    <col min="15873" max="15874" width="1.42578125" style="1" customWidth="1"/>
    <col min="15875" max="15875" width="8.7109375" style="1" customWidth="1"/>
    <col min="15876" max="15876" width="2.140625" style="1" customWidth="1"/>
    <col min="15877" max="15877" width="3.140625" style="1" customWidth="1"/>
    <col min="15878" max="15878" width="8.7109375" style="1" customWidth="1"/>
    <col min="15879" max="15879" width="2.140625" style="1" customWidth="1"/>
    <col min="15880" max="15880" width="14.140625" style="1" customWidth="1"/>
    <col min="15881" max="15881" width="13" style="1" customWidth="1"/>
    <col min="15882" max="15882" width="4.28515625" style="1" customWidth="1"/>
    <col min="15883" max="15883" width="6.5703125" style="1" customWidth="1"/>
    <col min="15884" max="15884" width="9.140625" style="1"/>
    <col min="15885" max="15885" width="5.28515625" style="1" customWidth="1"/>
    <col min="15886" max="15886" width="5.140625" style="1" customWidth="1"/>
    <col min="15887" max="15887" width="25.5703125" style="1" customWidth="1"/>
    <col min="15888" max="15888" width="13.5703125" style="1" customWidth="1"/>
    <col min="15889" max="15889" width="13.42578125" style="1" customWidth="1"/>
    <col min="15890" max="15890" width="13.140625" style="1" customWidth="1"/>
    <col min="15891" max="15892" width="11.140625" style="1" customWidth="1"/>
    <col min="15893" max="15893" width="13.140625" style="1" customWidth="1"/>
    <col min="15894" max="15894" width="10.140625" style="1" bestFit="1" customWidth="1"/>
    <col min="15895" max="16127" width="9.140625" style="1"/>
    <col min="16128" max="16128" width="2.28515625" style="1" customWidth="1"/>
    <col min="16129" max="16130" width="1.42578125" style="1" customWidth="1"/>
    <col min="16131" max="16131" width="8.7109375" style="1" customWidth="1"/>
    <col min="16132" max="16132" width="2.140625" style="1" customWidth="1"/>
    <col min="16133" max="16133" width="3.140625" style="1" customWidth="1"/>
    <col min="16134" max="16134" width="8.7109375" style="1" customWidth="1"/>
    <col min="16135" max="16135" width="2.140625" style="1" customWidth="1"/>
    <col min="16136" max="16136" width="14.140625" style="1" customWidth="1"/>
    <col min="16137" max="16137" width="13" style="1" customWidth="1"/>
    <col min="16138" max="16138" width="4.28515625" style="1" customWidth="1"/>
    <col min="16139" max="16139" width="6.5703125" style="1" customWidth="1"/>
    <col min="16140" max="16140" width="9.140625" style="1"/>
    <col min="16141" max="16141" width="5.28515625" style="1" customWidth="1"/>
    <col min="16142" max="16142" width="5.140625" style="1" customWidth="1"/>
    <col min="16143" max="16143" width="25.5703125" style="1" customWidth="1"/>
    <col min="16144" max="16144" width="13.5703125" style="1" customWidth="1"/>
    <col min="16145" max="16145" width="13.42578125" style="1" customWidth="1"/>
    <col min="16146" max="16146" width="13.140625" style="1" customWidth="1"/>
    <col min="16147" max="16148" width="11.140625" style="1" customWidth="1"/>
    <col min="16149" max="16149" width="13.140625" style="1" customWidth="1"/>
    <col min="16150" max="16150" width="10.140625" style="1" bestFit="1" customWidth="1"/>
    <col min="16151" max="16384" width="9.140625" style="1"/>
  </cols>
  <sheetData>
    <row r="1" spans="1:23" ht="19.5" customHeight="1">
      <c r="R1" s="2"/>
      <c r="S1" s="2"/>
      <c r="T1" s="2"/>
    </row>
    <row r="2" spans="1:23">
      <c r="R2" s="2"/>
      <c r="S2" s="2"/>
      <c r="T2" s="2"/>
    </row>
    <row r="3" spans="1:23" ht="13.5">
      <c r="A3" s="15"/>
      <c r="B3" s="15"/>
      <c r="C3" s="15"/>
      <c r="D3" s="29" t="s">
        <v>102</v>
      </c>
      <c r="E3" s="30"/>
      <c r="F3" s="30"/>
      <c r="G3" s="30"/>
      <c r="H3" s="30"/>
      <c r="I3" s="30"/>
      <c r="J3" s="30"/>
      <c r="K3" s="30"/>
      <c r="L3" s="30"/>
      <c r="M3" s="31"/>
      <c r="N3" s="30"/>
      <c r="O3" s="32"/>
      <c r="P3" s="32"/>
      <c r="Q3" s="15"/>
      <c r="R3" s="32"/>
      <c r="S3" s="32"/>
      <c r="T3" s="32"/>
      <c r="U3" s="15"/>
      <c r="V3" s="15"/>
      <c r="W3" s="15"/>
    </row>
    <row r="4" spans="1:23" ht="13.5">
      <c r="A4" s="15"/>
      <c r="B4" s="15"/>
      <c r="C4" s="30"/>
      <c r="D4" s="30"/>
      <c r="E4" s="30"/>
      <c r="F4" s="30"/>
      <c r="G4" s="30"/>
      <c r="H4" s="30"/>
      <c r="I4" s="30"/>
      <c r="J4" s="30"/>
      <c r="K4" s="30"/>
      <c r="L4" s="31"/>
      <c r="M4" s="30"/>
      <c r="N4" s="32"/>
      <c r="O4" s="32"/>
      <c r="P4" s="15"/>
      <c r="Q4" s="15"/>
      <c r="R4" s="15"/>
      <c r="S4" s="15"/>
      <c r="T4" s="15"/>
      <c r="U4" s="15"/>
      <c r="V4" s="15"/>
      <c r="W4" s="15"/>
    </row>
    <row r="5" spans="1:23" ht="23.25" customHeight="1">
      <c r="A5" s="128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30"/>
      <c r="L5" s="127" t="s">
        <v>1</v>
      </c>
      <c r="M5" s="127"/>
      <c r="N5" s="127" t="s">
        <v>2</v>
      </c>
      <c r="O5" s="127"/>
      <c r="P5" s="134" t="s">
        <v>3</v>
      </c>
      <c r="Q5" s="127" t="s">
        <v>4</v>
      </c>
      <c r="R5" s="127" t="s">
        <v>5</v>
      </c>
      <c r="S5" s="127" t="s">
        <v>6</v>
      </c>
      <c r="T5" s="127" t="s">
        <v>7</v>
      </c>
      <c r="U5" s="127" t="s">
        <v>8</v>
      </c>
      <c r="V5" s="127" t="s">
        <v>101</v>
      </c>
      <c r="W5" s="52" t="s">
        <v>105</v>
      </c>
    </row>
    <row r="6" spans="1:23" ht="17.100000000000001" customHeigh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3"/>
      <c r="L6" s="127"/>
      <c r="M6" s="127"/>
      <c r="N6" s="33" t="s">
        <v>9</v>
      </c>
      <c r="O6" s="33" t="s">
        <v>10</v>
      </c>
      <c r="P6" s="134"/>
      <c r="Q6" s="127"/>
      <c r="R6" s="127"/>
      <c r="S6" s="127"/>
      <c r="T6" s="127"/>
      <c r="U6" s="127"/>
      <c r="V6" s="127"/>
      <c r="W6" s="52"/>
    </row>
    <row r="7" spans="1:23" ht="15" customHeight="1">
      <c r="A7" s="62" t="s">
        <v>11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20" t="s">
        <v>100</v>
      </c>
      <c r="Q7" s="14">
        <f t="shared" ref="Q7:W9" si="0">Q11+Q15</f>
        <v>7186261.1899999995</v>
      </c>
      <c r="R7" s="14">
        <f t="shared" si="0"/>
        <v>3906976.79</v>
      </c>
      <c r="S7" s="14">
        <f t="shared" si="0"/>
        <v>3359379.59</v>
      </c>
      <c r="T7" s="14">
        <f t="shared" si="0"/>
        <v>738296.39</v>
      </c>
      <c r="U7" s="14">
        <f t="shared" si="0"/>
        <v>7110.4699999999984</v>
      </c>
      <c r="V7" s="14">
        <f t="shared" si="0"/>
        <v>0</v>
      </c>
      <c r="W7" s="14">
        <f t="shared" si="0"/>
        <v>0</v>
      </c>
    </row>
    <row r="8" spans="1:23" ht="15" customHeight="1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  <c r="P8" s="21" t="s">
        <v>103</v>
      </c>
      <c r="Q8" s="14">
        <f t="shared" si="0"/>
        <v>8186840.7699999996</v>
      </c>
      <c r="R8" s="14">
        <f t="shared" si="0"/>
        <v>3900650.13</v>
      </c>
      <c r="S8" s="14">
        <f t="shared" si="0"/>
        <v>3662222</v>
      </c>
      <c r="T8" s="14">
        <f t="shared" si="0"/>
        <v>1192894.78</v>
      </c>
      <c r="U8" s="14">
        <f t="shared" si="0"/>
        <v>202949.92</v>
      </c>
      <c r="V8" s="14">
        <f t="shared" si="0"/>
        <v>47254.71</v>
      </c>
      <c r="W8" s="14">
        <f t="shared" si="0"/>
        <v>998803.97</v>
      </c>
    </row>
    <row r="9" spans="1:23" ht="15" customHeight="1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  <c r="P9" s="21" t="s">
        <v>104</v>
      </c>
      <c r="Q9" s="14">
        <f t="shared" si="0"/>
        <v>3882015.3509999993</v>
      </c>
      <c r="R9" s="14">
        <f t="shared" si="0"/>
        <v>-40521</v>
      </c>
      <c r="S9" s="14">
        <f t="shared" si="0"/>
        <v>973662.04000000015</v>
      </c>
      <c r="T9" s="14">
        <f t="shared" si="0"/>
        <v>0</v>
      </c>
      <c r="U9" s="14">
        <f t="shared" si="0"/>
        <v>0</v>
      </c>
      <c r="V9" s="14">
        <f t="shared" si="0"/>
        <v>0</v>
      </c>
      <c r="W9" s="14">
        <f t="shared" si="0"/>
        <v>994404.47</v>
      </c>
    </row>
    <row r="10" spans="1:23" ht="15" customHeight="1">
      <c r="A10" s="67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6"/>
      <c r="P10" s="22" t="s">
        <v>12</v>
      </c>
      <c r="Q10" s="14">
        <f t="shared" ref="Q10:W10" si="1">(Q9/Q8)*100</f>
        <v>47.41774586877667</v>
      </c>
      <c r="R10" s="14">
        <f t="shared" si="1"/>
        <v>-1.0388268275678445</v>
      </c>
      <c r="S10" s="14">
        <f t="shared" si="1"/>
        <v>26.586647122976164</v>
      </c>
      <c r="T10" s="14">
        <f t="shared" si="1"/>
        <v>0</v>
      </c>
      <c r="U10" s="14">
        <f t="shared" si="1"/>
        <v>0</v>
      </c>
      <c r="V10" s="14">
        <f t="shared" si="1"/>
        <v>0</v>
      </c>
      <c r="W10" s="14">
        <f t="shared" si="1"/>
        <v>99.559523176504797</v>
      </c>
    </row>
    <row r="11" spans="1:23" ht="15" customHeight="1">
      <c r="A11" s="59" t="s">
        <v>13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20" t="s">
        <v>100</v>
      </c>
      <c r="Q11" s="14">
        <f t="shared" ref="Q11:W13" si="2">Q23+Q87+Q403</f>
        <v>4251091.59</v>
      </c>
      <c r="R11" s="14">
        <f t="shared" si="2"/>
        <v>1567372.64</v>
      </c>
      <c r="S11" s="14">
        <f t="shared" si="2"/>
        <v>1249494.99</v>
      </c>
      <c r="T11" s="14">
        <f t="shared" si="2"/>
        <v>280387.03000000003</v>
      </c>
      <c r="U11" s="14">
        <f t="shared" si="2"/>
        <v>7110.4699999999984</v>
      </c>
      <c r="V11" s="14">
        <f t="shared" si="2"/>
        <v>0</v>
      </c>
      <c r="W11" s="14">
        <f t="shared" si="2"/>
        <v>0</v>
      </c>
    </row>
    <row r="12" spans="1:23" ht="15" customHeight="1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  <c r="P12" s="21" t="s">
        <v>103</v>
      </c>
      <c r="Q12" s="14">
        <f t="shared" si="2"/>
        <v>5251671.17</v>
      </c>
      <c r="R12" s="14">
        <f t="shared" si="2"/>
        <v>1561045.98</v>
      </c>
      <c r="S12" s="14">
        <f t="shared" si="2"/>
        <v>1552337.3999999997</v>
      </c>
      <c r="T12" s="14">
        <f t="shared" si="2"/>
        <v>734985.42</v>
      </c>
      <c r="U12" s="14">
        <f t="shared" si="2"/>
        <v>202949.92</v>
      </c>
      <c r="V12" s="14">
        <f t="shared" si="2"/>
        <v>47254.71</v>
      </c>
      <c r="W12" s="14">
        <f t="shared" si="2"/>
        <v>998803.97</v>
      </c>
    </row>
    <row r="13" spans="1:23" ht="15" customHeight="1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21" t="s">
        <v>104</v>
      </c>
      <c r="Q13" s="14">
        <f t="shared" si="2"/>
        <v>3557463.7109999992</v>
      </c>
      <c r="R13" s="14">
        <f t="shared" si="2"/>
        <v>-40521</v>
      </c>
      <c r="S13" s="14">
        <f t="shared" si="2"/>
        <v>836005.95000000019</v>
      </c>
      <c r="T13" s="14">
        <f t="shared" si="2"/>
        <v>0</v>
      </c>
      <c r="U13" s="14">
        <f t="shared" si="2"/>
        <v>0</v>
      </c>
      <c r="V13" s="14">
        <f t="shared" si="2"/>
        <v>0</v>
      </c>
      <c r="W13" s="14">
        <f t="shared" si="2"/>
        <v>994404.47</v>
      </c>
    </row>
    <row r="14" spans="1:23" ht="15" customHeight="1">
      <c r="A14" s="67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22" t="s">
        <v>12</v>
      </c>
      <c r="Q14" s="14">
        <f t="shared" ref="Q14:W14" si="3">(Q13/Q12)*100</f>
        <v>67.739650786246756</v>
      </c>
      <c r="R14" s="14">
        <f t="shared" si="3"/>
        <v>-2.5957595432262668</v>
      </c>
      <c r="S14" s="14">
        <f t="shared" si="3"/>
        <v>53.854654922312662</v>
      </c>
      <c r="T14" s="14">
        <f t="shared" si="3"/>
        <v>0</v>
      </c>
      <c r="U14" s="14">
        <f t="shared" si="3"/>
        <v>0</v>
      </c>
      <c r="V14" s="14">
        <f t="shared" si="3"/>
        <v>0</v>
      </c>
      <c r="W14" s="14">
        <f t="shared" si="3"/>
        <v>99.559523176504797</v>
      </c>
    </row>
    <row r="15" spans="1:23" ht="15" customHeight="1">
      <c r="A15" s="59" t="s">
        <v>14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20" t="s">
        <v>100</v>
      </c>
      <c r="Q15" s="14">
        <f t="shared" ref="Q15:W17" si="4">Q27+Q395</f>
        <v>2935169.6</v>
      </c>
      <c r="R15" s="14">
        <f t="shared" si="4"/>
        <v>2339604.15</v>
      </c>
      <c r="S15" s="14">
        <f t="shared" si="4"/>
        <v>2109884.6</v>
      </c>
      <c r="T15" s="14">
        <f t="shared" si="4"/>
        <v>457909.36</v>
      </c>
      <c r="U15" s="14">
        <f t="shared" si="4"/>
        <v>0</v>
      </c>
      <c r="V15" s="14">
        <f t="shared" si="4"/>
        <v>0</v>
      </c>
      <c r="W15" s="14">
        <f t="shared" si="4"/>
        <v>0</v>
      </c>
    </row>
    <row r="16" spans="1:23" ht="15" customHeight="1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  <c r="P16" s="21" t="s">
        <v>103</v>
      </c>
      <c r="Q16" s="14">
        <f t="shared" si="4"/>
        <v>2935169.6</v>
      </c>
      <c r="R16" s="14">
        <f t="shared" si="4"/>
        <v>2339604.15</v>
      </c>
      <c r="S16" s="14">
        <f t="shared" si="4"/>
        <v>2109884.6</v>
      </c>
      <c r="T16" s="14">
        <f t="shared" si="4"/>
        <v>457909.36</v>
      </c>
      <c r="U16" s="14">
        <f t="shared" si="4"/>
        <v>0</v>
      </c>
      <c r="V16" s="14">
        <f t="shared" si="4"/>
        <v>0</v>
      </c>
      <c r="W16" s="14">
        <f t="shared" si="4"/>
        <v>0</v>
      </c>
    </row>
    <row r="17" spans="1:23" ht="15" customHeight="1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21" t="s">
        <v>104</v>
      </c>
      <c r="Q17" s="14">
        <f t="shared" si="4"/>
        <v>324551.64</v>
      </c>
      <c r="R17" s="14">
        <f t="shared" si="4"/>
        <v>0</v>
      </c>
      <c r="S17" s="14">
        <f t="shared" si="4"/>
        <v>137656.09</v>
      </c>
      <c r="T17" s="14">
        <f t="shared" si="4"/>
        <v>0</v>
      </c>
      <c r="U17" s="14">
        <f t="shared" si="4"/>
        <v>0</v>
      </c>
      <c r="V17" s="14">
        <f t="shared" si="4"/>
        <v>0</v>
      </c>
      <c r="W17" s="14">
        <f t="shared" si="4"/>
        <v>0</v>
      </c>
    </row>
    <row r="18" spans="1:23" ht="15" customHeight="1">
      <c r="A18" s="67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22" t="s">
        <v>12</v>
      </c>
      <c r="Q18" s="14">
        <f>(Q17/Q16)*100</f>
        <v>11.057338560606516</v>
      </c>
      <c r="R18" s="14">
        <f>(R17/R16)*100</f>
        <v>0</v>
      </c>
      <c r="S18" s="14">
        <f>(S17/S16)*100</f>
        <v>6.5243421370059753</v>
      </c>
      <c r="T18" s="14">
        <v>0</v>
      </c>
      <c r="U18" s="14">
        <v>0</v>
      </c>
      <c r="V18" s="14">
        <v>0</v>
      </c>
      <c r="W18" s="14">
        <v>0</v>
      </c>
    </row>
    <row r="19" spans="1:23" ht="15" customHeight="1">
      <c r="A19" s="53" t="s">
        <v>15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54"/>
      <c r="P19" s="20" t="s">
        <v>100</v>
      </c>
      <c r="Q19" s="14">
        <f t="shared" ref="Q19:W21" si="5">Q23+Q27</f>
        <v>3974009.6</v>
      </c>
      <c r="R19" s="14">
        <f t="shared" si="5"/>
        <v>2828955.81</v>
      </c>
      <c r="S19" s="14">
        <f t="shared" si="5"/>
        <v>2518051.64</v>
      </c>
      <c r="T19" s="14">
        <f t="shared" si="5"/>
        <v>595159.36</v>
      </c>
      <c r="U19" s="14">
        <f t="shared" si="5"/>
        <v>0</v>
      </c>
      <c r="V19" s="14">
        <f t="shared" si="5"/>
        <v>0</v>
      </c>
      <c r="W19" s="14">
        <f t="shared" si="5"/>
        <v>0</v>
      </c>
    </row>
    <row r="20" spans="1:23" ht="15" customHeight="1">
      <c r="A20" s="55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56"/>
      <c r="P20" s="21" t="s">
        <v>103</v>
      </c>
      <c r="Q20" s="14">
        <f t="shared" si="5"/>
        <v>3974009.6</v>
      </c>
      <c r="R20" s="14">
        <f t="shared" si="5"/>
        <v>2828955.81</v>
      </c>
      <c r="S20" s="14">
        <f t="shared" si="5"/>
        <v>2518051.64</v>
      </c>
      <c r="T20" s="14">
        <f t="shared" si="5"/>
        <v>595159.36</v>
      </c>
      <c r="U20" s="14">
        <f t="shared" si="5"/>
        <v>0</v>
      </c>
      <c r="V20" s="14">
        <f t="shared" si="5"/>
        <v>0</v>
      </c>
      <c r="W20" s="14">
        <f t="shared" si="5"/>
        <v>0</v>
      </c>
    </row>
    <row r="21" spans="1:23" ht="15" customHeight="1">
      <c r="A21" s="55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56"/>
      <c r="P21" s="21" t="s">
        <v>104</v>
      </c>
      <c r="Q21" s="14">
        <f t="shared" si="5"/>
        <v>1139012.27</v>
      </c>
      <c r="R21" s="14">
        <f t="shared" si="5"/>
        <v>0</v>
      </c>
      <c r="S21" s="14">
        <f t="shared" si="5"/>
        <v>471590.79000000004</v>
      </c>
      <c r="T21" s="14">
        <f t="shared" si="5"/>
        <v>0</v>
      </c>
      <c r="U21" s="14">
        <f t="shared" si="5"/>
        <v>0</v>
      </c>
      <c r="V21" s="14">
        <f t="shared" si="5"/>
        <v>0</v>
      </c>
      <c r="W21" s="14">
        <f t="shared" si="5"/>
        <v>0</v>
      </c>
    </row>
    <row r="22" spans="1:23" ht="15" customHeight="1">
      <c r="A22" s="57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58"/>
      <c r="P22" s="22" t="s">
        <v>12</v>
      </c>
      <c r="Q22" s="14">
        <f>(Q21/Q20)*100</f>
        <v>28.661537959042676</v>
      </c>
      <c r="R22" s="14">
        <f>(R21/R20)*100</f>
        <v>0</v>
      </c>
      <c r="S22" s="14">
        <f>(S21/S20)*100</f>
        <v>18.72840026426146</v>
      </c>
      <c r="T22" s="14">
        <f>(T21/T20)*100</f>
        <v>0</v>
      </c>
      <c r="U22" s="14">
        <v>0</v>
      </c>
      <c r="V22" s="14">
        <v>0</v>
      </c>
      <c r="W22" s="14">
        <v>0</v>
      </c>
    </row>
    <row r="23" spans="1:23" ht="15" customHeight="1">
      <c r="A23" s="59" t="s">
        <v>13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20" t="s">
        <v>100</v>
      </c>
      <c r="Q23" s="14">
        <f t="shared" ref="Q23:W25" si="6">Q35+Q63+Q75</f>
        <v>1038840</v>
      </c>
      <c r="R23" s="14">
        <f t="shared" si="6"/>
        <v>489351.66</v>
      </c>
      <c r="S23" s="14">
        <f t="shared" si="6"/>
        <v>408167.04</v>
      </c>
      <c r="T23" s="14">
        <f t="shared" si="6"/>
        <v>137250</v>
      </c>
      <c r="U23" s="14">
        <f t="shared" si="6"/>
        <v>0</v>
      </c>
      <c r="V23" s="14">
        <f t="shared" si="6"/>
        <v>0</v>
      </c>
      <c r="W23" s="14">
        <f t="shared" si="6"/>
        <v>0</v>
      </c>
    </row>
    <row r="24" spans="1:23" ht="15" customHeight="1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4"/>
      <c r="P24" s="21" t="s">
        <v>103</v>
      </c>
      <c r="Q24" s="14">
        <f t="shared" si="6"/>
        <v>1038840</v>
      </c>
      <c r="R24" s="14">
        <f t="shared" si="6"/>
        <v>489351.66</v>
      </c>
      <c r="S24" s="14">
        <f t="shared" si="6"/>
        <v>408167.04</v>
      </c>
      <c r="T24" s="14">
        <f t="shared" si="6"/>
        <v>137250</v>
      </c>
      <c r="U24" s="14">
        <f t="shared" si="6"/>
        <v>0</v>
      </c>
      <c r="V24" s="14">
        <f t="shared" si="6"/>
        <v>0</v>
      </c>
      <c r="W24" s="14">
        <f t="shared" si="6"/>
        <v>0</v>
      </c>
    </row>
    <row r="25" spans="1:23" ht="15" customHeight="1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4"/>
      <c r="P25" s="21" t="s">
        <v>104</v>
      </c>
      <c r="Q25" s="14">
        <f t="shared" si="6"/>
        <v>814460.63</v>
      </c>
      <c r="R25" s="14">
        <f t="shared" si="6"/>
        <v>0</v>
      </c>
      <c r="S25" s="14">
        <f t="shared" si="6"/>
        <v>333934.7</v>
      </c>
      <c r="T25" s="14">
        <f t="shared" si="6"/>
        <v>0</v>
      </c>
      <c r="U25" s="14">
        <f t="shared" si="6"/>
        <v>0</v>
      </c>
      <c r="V25" s="14">
        <f t="shared" si="6"/>
        <v>0</v>
      </c>
      <c r="W25" s="14">
        <f t="shared" si="6"/>
        <v>0</v>
      </c>
    </row>
    <row r="26" spans="1:23" ht="15" customHeight="1">
      <c r="A26" s="67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22" t="s">
        <v>12</v>
      </c>
      <c r="Q26" s="14">
        <f>(Q25/Q24)*100</f>
        <v>78.400969350429335</v>
      </c>
      <c r="R26" s="14">
        <f>(R25/R24)*100</f>
        <v>0</v>
      </c>
      <c r="S26" s="14">
        <f>(S25/S24)*100</f>
        <v>81.813244891111253</v>
      </c>
      <c r="T26" s="14">
        <f t="shared" ref="T26" si="7">(T25/T24)*100</f>
        <v>0</v>
      </c>
      <c r="U26" s="14">
        <v>0</v>
      </c>
      <c r="V26" s="14">
        <v>0</v>
      </c>
      <c r="W26" s="14">
        <v>0</v>
      </c>
    </row>
    <row r="27" spans="1:23" ht="15" customHeight="1">
      <c r="A27" s="59" t="s">
        <v>14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  <c r="P27" s="20" t="s">
        <v>100</v>
      </c>
      <c r="Q27" s="14">
        <f t="shared" ref="Q27:W29" si="8">Q47+Q67+Q79</f>
        <v>2935169.6</v>
      </c>
      <c r="R27" s="14">
        <f t="shared" si="8"/>
        <v>2339604.15</v>
      </c>
      <c r="S27" s="14">
        <f t="shared" si="8"/>
        <v>2109884.6</v>
      </c>
      <c r="T27" s="14">
        <f t="shared" si="8"/>
        <v>457909.36</v>
      </c>
      <c r="U27" s="14">
        <f t="shared" si="8"/>
        <v>0</v>
      </c>
      <c r="V27" s="14">
        <f t="shared" si="8"/>
        <v>0</v>
      </c>
      <c r="W27" s="14">
        <f t="shared" si="8"/>
        <v>0</v>
      </c>
    </row>
    <row r="28" spans="1:23" ht="15" customHeight="1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21" t="s">
        <v>103</v>
      </c>
      <c r="Q28" s="14">
        <f t="shared" si="8"/>
        <v>2935169.6</v>
      </c>
      <c r="R28" s="14">
        <f t="shared" si="8"/>
        <v>2339604.15</v>
      </c>
      <c r="S28" s="14">
        <f t="shared" si="8"/>
        <v>2109884.6</v>
      </c>
      <c r="T28" s="14">
        <f t="shared" si="8"/>
        <v>457909.36</v>
      </c>
      <c r="U28" s="14">
        <f t="shared" si="8"/>
        <v>0</v>
      </c>
      <c r="V28" s="14">
        <f t="shared" si="8"/>
        <v>0</v>
      </c>
      <c r="W28" s="14">
        <f t="shared" si="8"/>
        <v>0</v>
      </c>
    </row>
    <row r="29" spans="1:23" ht="15" customHeight="1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  <c r="P29" s="21" t="s">
        <v>104</v>
      </c>
      <c r="Q29" s="14">
        <f t="shared" si="8"/>
        <v>324551.64</v>
      </c>
      <c r="R29" s="14">
        <f t="shared" si="8"/>
        <v>0</v>
      </c>
      <c r="S29" s="14">
        <f t="shared" si="8"/>
        <v>137656.09</v>
      </c>
      <c r="T29" s="14">
        <v>0</v>
      </c>
      <c r="U29" s="14">
        <v>0</v>
      </c>
      <c r="V29" s="14">
        <v>0</v>
      </c>
      <c r="W29" s="14">
        <v>0</v>
      </c>
    </row>
    <row r="30" spans="1:23" ht="15" customHeight="1">
      <c r="A30" s="67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/>
      <c r="P30" s="22" t="s">
        <v>12</v>
      </c>
      <c r="Q30" s="14">
        <f>(Q29/Q28)*100</f>
        <v>11.057338560606516</v>
      </c>
      <c r="R30" s="14">
        <f>(R29/R28)*100</f>
        <v>0</v>
      </c>
      <c r="S30" s="14">
        <f>(S29/S28)*100</f>
        <v>6.5243421370059753</v>
      </c>
      <c r="T30" s="14">
        <f t="shared" ref="T30" si="9">(T29/T28)*100</f>
        <v>0</v>
      </c>
      <c r="U30" s="14">
        <v>0</v>
      </c>
      <c r="V30" s="14">
        <v>0</v>
      </c>
      <c r="W30" s="14">
        <v>0</v>
      </c>
    </row>
    <row r="31" spans="1:23" s="15" customFormat="1" ht="15" customHeight="1">
      <c r="A31" s="53" t="s">
        <v>16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54"/>
      <c r="P31" s="20" t="s">
        <v>100</v>
      </c>
      <c r="Q31" s="14">
        <f t="shared" ref="Q31:W33" si="10">Q35+Q47</f>
        <v>3974009.6</v>
      </c>
      <c r="R31" s="14">
        <f t="shared" si="10"/>
        <v>2828955.81</v>
      </c>
      <c r="S31" s="14">
        <f t="shared" si="10"/>
        <v>2518051.64</v>
      </c>
      <c r="T31" s="14">
        <f t="shared" si="10"/>
        <v>595159.36</v>
      </c>
      <c r="U31" s="14">
        <f t="shared" si="10"/>
        <v>0</v>
      </c>
      <c r="V31" s="14">
        <f t="shared" si="10"/>
        <v>0</v>
      </c>
      <c r="W31" s="14">
        <f t="shared" si="10"/>
        <v>0</v>
      </c>
    </row>
    <row r="32" spans="1:23" s="15" customFormat="1" ht="15" customHeight="1">
      <c r="A32" s="55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56"/>
      <c r="P32" s="21" t="s">
        <v>103</v>
      </c>
      <c r="Q32" s="14">
        <f t="shared" si="10"/>
        <v>3974009.6</v>
      </c>
      <c r="R32" s="14">
        <f t="shared" si="10"/>
        <v>2828955.81</v>
      </c>
      <c r="S32" s="14">
        <f t="shared" si="10"/>
        <v>2518051.64</v>
      </c>
      <c r="T32" s="14">
        <f t="shared" si="10"/>
        <v>595159.36</v>
      </c>
      <c r="U32" s="14">
        <f t="shared" si="10"/>
        <v>0</v>
      </c>
      <c r="V32" s="14">
        <f t="shared" si="10"/>
        <v>0</v>
      </c>
      <c r="W32" s="14">
        <f t="shared" si="10"/>
        <v>0</v>
      </c>
    </row>
    <row r="33" spans="1:24" s="15" customFormat="1" ht="15" customHeight="1">
      <c r="A33" s="55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56"/>
      <c r="P33" s="21" t="s">
        <v>104</v>
      </c>
      <c r="Q33" s="14">
        <f t="shared" si="10"/>
        <v>1139012.27</v>
      </c>
      <c r="R33" s="14">
        <f t="shared" si="10"/>
        <v>0</v>
      </c>
      <c r="S33" s="14">
        <f t="shared" si="10"/>
        <v>471590.79000000004</v>
      </c>
      <c r="T33" s="14">
        <f t="shared" si="10"/>
        <v>0</v>
      </c>
      <c r="U33" s="14">
        <f t="shared" si="10"/>
        <v>0</v>
      </c>
      <c r="V33" s="14">
        <f t="shared" si="10"/>
        <v>0</v>
      </c>
      <c r="W33" s="14">
        <f t="shared" si="10"/>
        <v>0</v>
      </c>
    </row>
    <row r="34" spans="1:24" s="15" customFormat="1" ht="15" customHeight="1">
      <c r="A34" s="57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58"/>
      <c r="P34" s="22" t="s">
        <v>12</v>
      </c>
      <c r="Q34" s="14">
        <f t="shared" ref="Q34:T34" si="11">(Q33/Q32)*100</f>
        <v>28.661537959042676</v>
      </c>
      <c r="R34" s="14">
        <f t="shared" si="11"/>
        <v>0</v>
      </c>
      <c r="S34" s="14">
        <f t="shared" si="11"/>
        <v>18.72840026426146</v>
      </c>
      <c r="T34" s="14">
        <f t="shared" si="11"/>
        <v>0</v>
      </c>
      <c r="U34" s="14">
        <v>0</v>
      </c>
      <c r="V34" s="14">
        <v>0</v>
      </c>
      <c r="W34" s="14">
        <v>0</v>
      </c>
    </row>
    <row r="35" spans="1:24" s="15" customFormat="1" ht="15" customHeight="1">
      <c r="A35" s="59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  <c r="P35" s="20" t="s">
        <v>100</v>
      </c>
      <c r="Q35" s="14">
        <f t="shared" ref="Q35:T36" si="12">Q39+Q43</f>
        <v>1038840</v>
      </c>
      <c r="R35" s="14">
        <f t="shared" si="12"/>
        <v>489351.66</v>
      </c>
      <c r="S35" s="14">
        <f t="shared" si="12"/>
        <v>408167.04</v>
      </c>
      <c r="T35" s="14">
        <f t="shared" si="12"/>
        <v>137250</v>
      </c>
      <c r="U35" s="14">
        <f t="shared" ref="Q35:W37" si="13">U39+U43</f>
        <v>0</v>
      </c>
      <c r="V35" s="14">
        <f t="shared" si="13"/>
        <v>0</v>
      </c>
      <c r="W35" s="14">
        <f t="shared" si="13"/>
        <v>0</v>
      </c>
    </row>
    <row r="36" spans="1:24" s="15" customFormat="1" ht="15" customHeight="1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4"/>
      <c r="P36" s="21" t="s">
        <v>103</v>
      </c>
      <c r="Q36" s="14">
        <f t="shared" si="12"/>
        <v>1038840</v>
      </c>
      <c r="R36" s="14">
        <f t="shared" si="12"/>
        <v>489351.66</v>
      </c>
      <c r="S36" s="14">
        <f t="shared" si="12"/>
        <v>408167.04</v>
      </c>
      <c r="T36" s="14">
        <f t="shared" si="12"/>
        <v>137250</v>
      </c>
      <c r="U36" s="14">
        <f t="shared" si="13"/>
        <v>0</v>
      </c>
      <c r="V36" s="14">
        <f t="shared" si="13"/>
        <v>0</v>
      </c>
      <c r="W36" s="14">
        <f t="shared" si="13"/>
        <v>0</v>
      </c>
    </row>
    <row r="37" spans="1:24" s="15" customFormat="1" ht="15" customHeight="1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21" t="s">
        <v>104</v>
      </c>
      <c r="Q37" s="14">
        <f t="shared" si="13"/>
        <v>814460.63</v>
      </c>
      <c r="R37" s="14">
        <f t="shared" si="13"/>
        <v>0</v>
      </c>
      <c r="S37" s="14">
        <f t="shared" si="13"/>
        <v>333934.7</v>
      </c>
      <c r="T37" s="14">
        <f t="shared" si="13"/>
        <v>0</v>
      </c>
      <c r="U37" s="14">
        <f t="shared" si="13"/>
        <v>0</v>
      </c>
      <c r="V37" s="14">
        <f t="shared" si="13"/>
        <v>0</v>
      </c>
      <c r="W37" s="14">
        <f t="shared" si="13"/>
        <v>0</v>
      </c>
    </row>
    <row r="38" spans="1:24" s="15" customFormat="1" ht="15" customHeight="1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4"/>
      <c r="P38" s="22" t="s">
        <v>12</v>
      </c>
      <c r="Q38" s="14">
        <f>(Q37/Q36)*100</f>
        <v>78.400969350429335</v>
      </c>
      <c r="R38" s="14">
        <f>(R37/R36)*100</f>
        <v>0</v>
      </c>
      <c r="S38" s="14">
        <f>(S37/S36)*100</f>
        <v>81.813244891111253</v>
      </c>
      <c r="T38" s="14">
        <f>(T37/T36)*100</f>
        <v>0</v>
      </c>
      <c r="U38" s="14">
        <v>0</v>
      </c>
      <c r="V38" s="14">
        <v>0</v>
      </c>
      <c r="W38" s="14">
        <v>0</v>
      </c>
    </row>
    <row r="39" spans="1:24" s="15" customFormat="1" ht="15" customHeight="1">
      <c r="A39" s="135" t="s">
        <v>17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8"/>
      <c r="L39" s="135" t="s">
        <v>18</v>
      </c>
      <c r="M39" s="118"/>
      <c r="N39" s="109" t="s">
        <v>19</v>
      </c>
      <c r="O39" s="109" t="s">
        <v>20</v>
      </c>
      <c r="P39" s="20" t="s">
        <v>100</v>
      </c>
      <c r="Q39" s="14">
        <v>378327</v>
      </c>
      <c r="R39" s="14">
        <v>112113</v>
      </c>
      <c r="S39" s="14">
        <v>128964</v>
      </c>
      <c r="T39" s="14">
        <v>137250</v>
      </c>
      <c r="U39" s="14">
        <v>0</v>
      </c>
      <c r="V39" s="14">
        <v>0</v>
      </c>
      <c r="W39" s="14">
        <v>0</v>
      </c>
    </row>
    <row r="40" spans="1:24" s="15" customFormat="1" ht="15" customHeight="1">
      <c r="A40" s="55"/>
      <c r="B40" s="42"/>
      <c r="C40" s="42"/>
      <c r="D40" s="42"/>
      <c r="E40" s="42"/>
      <c r="F40" s="42"/>
      <c r="G40" s="42"/>
      <c r="H40" s="42"/>
      <c r="I40" s="42"/>
      <c r="J40" s="42"/>
      <c r="K40" s="56"/>
      <c r="L40" s="55"/>
      <c r="M40" s="56"/>
      <c r="N40" s="110"/>
      <c r="O40" s="110"/>
      <c r="P40" s="21" t="s">
        <v>103</v>
      </c>
      <c r="Q40" s="14">
        <v>378327</v>
      </c>
      <c r="R40" s="14">
        <v>112113</v>
      </c>
      <c r="S40" s="14">
        <v>128964</v>
      </c>
      <c r="T40" s="14">
        <v>137250</v>
      </c>
      <c r="U40" s="14">
        <v>0</v>
      </c>
      <c r="V40" s="14">
        <v>0</v>
      </c>
      <c r="W40" s="14">
        <v>0</v>
      </c>
    </row>
    <row r="41" spans="1:24" s="15" customFormat="1" ht="15" customHeight="1">
      <c r="A41" s="55"/>
      <c r="B41" s="42"/>
      <c r="C41" s="42"/>
      <c r="D41" s="42"/>
      <c r="E41" s="42"/>
      <c r="F41" s="42"/>
      <c r="G41" s="42"/>
      <c r="H41" s="42"/>
      <c r="I41" s="42"/>
      <c r="J41" s="42"/>
      <c r="K41" s="56"/>
      <c r="L41" s="55"/>
      <c r="M41" s="56"/>
      <c r="N41" s="110"/>
      <c r="O41" s="110"/>
      <c r="P41" s="21" t="s">
        <v>104</v>
      </c>
      <c r="Q41" s="14">
        <f>Q40-S40-T40+S41</f>
        <v>170436.63</v>
      </c>
      <c r="R41" s="14"/>
      <c r="S41" s="14">
        <v>58323.63</v>
      </c>
      <c r="T41" s="14">
        <v>0</v>
      </c>
      <c r="U41" s="14">
        <v>0</v>
      </c>
      <c r="V41" s="14">
        <v>0</v>
      </c>
      <c r="W41" s="14">
        <v>0</v>
      </c>
    </row>
    <row r="42" spans="1:24" s="15" customFormat="1" ht="15" customHeight="1">
      <c r="A42" s="136"/>
      <c r="B42" s="119"/>
      <c r="C42" s="119"/>
      <c r="D42" s="119"/>
      <c r="E42" s="119"/>
      <c r="F42" s="119"/>
      <c r="G42" s="119"/>
      <c r="H42" s="119"/>
      <c r="I42" s="119"/>
      <c r="J42" s="119"/>
      <c r="K42" s="120"/>
      <c r="L42" s="136"/>
      <c r="M42" s="120"/>
      <c r="N42" s="110"/>
      <c r="O42" s="110"/>
      <c r="P42" s="22" t="s">
        <v>12</v>
      </c>
      <c r="Q42" s="14">
        <f>(Q41/Q40)*100</f>
        <v>45.0500836577881</v>
      </c>
      <c r="R42" s="14">
        <f>(R41/R40)*100</f>
        <v>0</v>
      </c>
      <c r="S42" s="14">
        <f>(S41/S40)*100</f>
        <v>45.224737135944913</v>
      </c>
      <c r="T42" s="14">
        <f>(T41/T40)*100</f>
        <v>0</v>
      </c>
      <c r="U42" s="14">
        <v>0</v>
      </c>
      <c r="V42" s="14">
        <v>0</v>
      </c>
      <c r="W42" s="14">
        <v>0</v>
      </c>
    </row>
    <row r="43" spans="1:24" s="15" customFormat="1" ht="15" customHeight="1">
      <c r="A43" s="135" t="s">
        <v>21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8"/>
      <c r="L43" s="39" t="s">
        <v>22</v>
      </c>
      <c r="M43" s="39"/>
      <c r="N43" s="39" t="s">
        <v>23</v>
      </c>
      <c r="O43" s="39" t="s">
        <v>24</v>
      </c>
      <c r="P43" s="20" t="s">
        <v>100</v>
      </c>
      <c r="Q43" s="14">
        <v>660513</v>
      </c>
      <c r="R43" s="14">
        <v>377238.66</v>
      </c>
      <c r="S43" s="14">
        <v>279203.03999999998</v>
      </c>
      <c r="T43" s="14">
        <v>0</v>
      </c>
      <c r="U43" s="14">
        <v>0</v>
      </c>
      <c r="V43" s="14">
        <v>0</v>
      </c>
      <c r="W43" s="14">
        <v>0</v>
      </c>
      <c r="X43" s="17"/>
    </row>
    <row r="44" spans="1:24" s="15" customFormat="1" ht="15" customHeight="1">
      <c r="A44" s="55"/>
      <c r="B44" s="42"/>
      <c r="C44" s="42"/>
      <c r="D44" s="42"/>
      <c r="E44" s="42"/>
      <c r="F44" s="42"/>
      <c r="G44" s="42"/>
      <c r="H44" s="42"/>
      <c r="I44" s="42"/>
      <c r="J44" s="42"/>
      <c r="K44" s="56"/>
      <c r="L44" s="39"/>
      <c r="M44" s="39"/>
      <c r="N44" s="39"/>
      <c r="O44" s="39"/>
      <c r="P44" s="21" t="s">
        <v>103</v>
      </c>
      <c r="Q44" s="14">
        <v>660513</v>
      </c>
      <c r="R44" s="14">
        <v>377238.66</v>
      </c>
      <c r="S44" s="14">
        <v>279203.03999999998</v>
      </c>
      <c r="T44" s="14">
        <v>0</v>
      </c>
      <c r="U44" s="14">
        <v>0</v>
      </c>
      <c r="V44" s="14">
        <v>0</v>
      </c>
      <c r="W44" s="14">
        <v>0</v>
      </c>
      <c r="X44" s="17"/>
    </row>
    <row r="45" spans="1:24" s="15" customFormat="1" ht="15" customHeight="1">
      <c r="A45" s="55"/>
      <c r="B45" s="42"/>
      <c r="C45" s="42"/>
      <c r="D45" s="42"/>
      <c r="E45" s="42"/>
      <c r="F45" s="42"/>
      <c r="G45" s="42"/>
      <c r="H45" s="42"/>
      <c r="I45" s="42"/>
      <c r="J45" s="42"/>
      <c r="K45" s="56"/>
      <c r="L45" s="39"/>
      <c r="M45" s="39"/>
      <c r="N45" s="39"/>
      <c r="O45" s="39"/>
      <c r="P45" s="21" t="s">
        <v>104</v>
      </c>
      <c r="Q45" s="14">
        <v>644024</v>
      </c>
      <c r="R45" s="14"/>
      <c r="S45" s="14">
        <v>275611.07</v>
      </c>
      <c r="T45" s="14">
        <v>0</v>
      </c>
      <c r="U45" s="14">
        <v>0</v>
      </c>
      <c r="V45" s="14">
        <v>0</v>
      </c>
      <c r="W45" s="14">
        <v>0</v>
      </c>
      <c r="X45" s="17"/>
    </row>
    <row r="46" spans="1:24" s="15" customFormat="1" ht="15" customHeight="1">
      <c r="A46" s="136"/>
      <c r="B46" s="119"/>
      <c r="C46" s="119"/>
      <c r="D46" s="119"/>
      <c r="E46" s="119"/>
      <c r="F46" s="119"/>
      <c r="G46" s="119"/>
      <c r="H46" s="119"/>
      <c r="I46" s="119"/>
      <c r="J46" s="119"/>
      <c r="K46" s="120"/>
      <c r="L46" s="39"/>
      <c r="M46" s="39"/>
      <c r="N46" s="39"/>
      <c r="O46" s="39"/>
      <c r="P46" s="22" t="s">
        <v>12</v>
      </c>
      <c r="Q46" s="14">
        <f>(Q45/Q44)*100</f>
        <v>97.503607044827277</v>
      </c>
      <c r="R46" s="14">
        <f>(R45/R44)*100</f>
        <v>0</v>
      </c>
      <c r="S46" s="14">
        <f>(S45/S44)*100</f>
        <v>98.71349180152194</v>
      </c>
      <c r="T46" s="14">
        <v>0</v>
      </c>
      <c r="U46" s="14">
        <v>0</v>
      </c>
      <c r="V46" s="14">
        <v>0</v>
      </c>
      <c r="W46" s="14">
        <v>0</v>
      </c>
      <c r="X46" s="17"/>
    </row>
    <row r="47" spans="1:24" s="15" customFormat="1" ht="15" customHeight="1">
      <c r="A47" s="62" t="s">
        <v>14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4"/>
      <c r="P47" s="20" t="s">
        <v>100</v>
      </c>
      <c r="Q47" s="14">
        <f t="shared" ref="Q47:W49" si="14">Q51+Q55</f>
        <v>2935169.6</v>
      </c>
      <c r="R47" s="14">
        <f t="shared" si="14"/>
        <v>2339604.15</v>
      </c>
      <c r="S47" s="14">
        <f t="shared" si="14"/>
        <v>2109884.6</v>
      </c>
      <c r="T47" s="14">
        <f t="shared" si="14"/>
        <v>457909.36</v>
      </c>
      <c r="U47" s="14">
        <f t="shared" si="14"/>
        <v>0</v>
      </c>
      <c r="V47" s="14">
        <f t="shared" si="14"/>
        <v>0</v>
      </c>
      <c r="W47" s="14">
        <f t="shared" si="14"/>
        <v>0</v>
      </c>
    </row>
    <row r="48" spans="1:24" s="15" customFormat="1" ht="15" customHeight="1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4"/>
      <c r="P48" s="21" t="s">
        <v>103</v>
      </c>
      <c r="Q48" s="14">
        <f t="shared" si="14"/>
        <v>2935169.6</v>
      </c>
      <c r="R48" s="14">
        <f t="shared" si="14"/>
        <v>2339604.15</v>
      </c>
      <c r="S48" s="14">
        <f t="shared" si="14"/>
        <v>2109884.6</v>
      </c>
      <c r="T48" s="14">
        <f t="shared" si="14"/>
        <v>457909.36</v>
      </c>
      <c r="U48" s="14">
        <f t="shared" si="14"/>
        <v>0</v>
      </c>
      <c r="V48" s="14">
        <f t="shared" si="14"/>
        <v>0</v>
      </c>
      <c r="W48" s="14">
        <f t="shared" si="14"/>
        <v>0</v>
      </c>
    </row>
    <row r="49" spans="1:23" s="15" customFormat="1" ht="15" customHeight="1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4"/>
      <c r="P49" s="21" t="s">
        <v>104</v>
      </c>
      <c r="Q49" s="14">
        <f t="shared" si="14"/>
        <v>324551.64</v>
      </c>
      <c r="R49" s="14">
        <f t="shared" si="14"/>
        <v>0</v>
      </c>
      <c r="S49" s="14">
        <f t="shared" si="14"/>
        <v>137656.09</v>
      </c>
      <c r="T49" s="14">
        <f t="shared" si="14"/>
        <v>0</v>
      </c>
      <c r="U49" s="14">
        <f t="shared" si="14"/>
        <v>0</v>
      </c>
      <c r="V49" s="14">
        <f t="shared" si="14"/>
        <v>0</v>
      </c>
      <c r="W49" s="14">
        <f t="shared" si="14"/>
        <v>0</v>
      </c>
    </row>
    <row r="50" spans="1:23" s="15" customFormat="1" ht="15" customHeight="1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4"/>
      <c r="P50" s="22" t="s">
        <v>12</v>
      </c>
      <c r="Q50" s="14">
        <f>(Q49/Q48)*100</f>
        <v>11.057338560606516</v>
      </c>
      <c r="R50" s="14">
        <f>(R49/R48)*100</f>
        <v>0</v>
      </c>
      <c r="S50" s="14">
        <f>(S49/S48)*100</f>
        <v>6.5243421370059753</v>
      </c>
      <c r="T50" s="14">
        <v>0</v>
      </c>
      <c r="U50" s="14">
        <v>0</v>
      </c>
      <c r="V50" s="14">
        <v>0</v>
      </c>
      <c r="W50" s="14">
        <v>0</v>
      </c>
    </row>
    <row r="51" spans="1:23" s="11" customFormat="1" ht="15" customHeight="1">
      <c r="A51" s="68" t="s">
        <v>25</v>
      </c>
      <c r="B51" s="69"/>
      <c r="C51" s="69"/>
      <c r="D51" s="69"/>
      <c r="E51" s="69"/>
      <c r="F51" s="69"/>
      <c r="G51" s="69"/>
      <c r="H51" s="69"/>
      <c r="I51" s="69"/>
      <c r="J51" s="69"/>
      <c r="K51" s="70"/>
      <c r="L51" s="77" t="s">
        <v>26</v>
      </c>
      <c r="M51" s="77"/>
      <c r="N51" s="39" t="s">
        <v>19</v>
      </c>
      <c r="O51" s="39" t="s">
        <v>24</v>
      </c>
      <c r="P51" s="20" t="s">
        <v>100</v>
      </c>
      <c r="Q51" s="14">
        <v>595785</v>
      </c>
      <c r="R51" s="14">
        <v>219.55</v>
      </c>
      <c r="S51" s="14">
        <v>137657</v>
      </c>
      <c r="T51" s="14">
        <v>457909.36</v>
      </c>
      <c r="U51" s="14">
        <v>0</v>
      </c>
      <c r="V51" s="14">
        <v>0</v>
      </c>
      <c r="W51" s="14">
        <v>0</v>
      </c>
    </row>
    <row r="52" spans="1:23" s="11" customFormat="1" ht="15" customHeight="1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3"/>
      <c r="L52" s="77"/>
      <c r="M52" s="77"/>
      <c r="N52" s="39"/>
      <c r="O52" s="39"/>
      <c r="P52" s="21" t="s">
        <v>103</v>
      </c>
      <c r="Q52" s="14">
        <v>595785</v>
      </c>
      <c r="R52" s="14">
        <v>219.55</v>
      </c>
      <c r="S52" s="14">
        <v>137657</v>
      </c>
      <c r="T52" s="14">
        <v>457909.36</v>
      </c>
      <c r="U52" s="14">
        <v>0</v>
      </c>
      <c r="V52" s="14">
        <v>0</v>
      </c>
      <c r="W52" s="14">
        <v>0</v>
      </c>
    </row>
    <row r="53" spans="1:23" s="11" customFormat="1" ht="15" customHeight="1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3"/>
      <c r="L53" s="77"/>
      <c r="M53" s="77"/>
      <c r="N53" s="39"/>
      <c r="O53" s="39"/>
      <c r="P53" s="21" t="s">
        <v>104</v>
      </c>
      <c r="Q53" s="14">
        <v>137875.64000000001</v>
      </c>
      <c r="R53" s="14"/>
      <c r="S53" s="14">
        <v>137656.09</v>
      </c>
      <c r="T53" s="14">
        <v>0</v>
      </c>
      <c r="U53" s="14">
        <v>0</v>
      </c>
      <c r="V53" s="14">
        <v>0</v>
      </c>
      <c r="W53" s="14">
        <v>0</v>
      </c>
    </row>
    <row r="54" spans="1:23" s="11" customFormat="1" ht="25.5" customHeight="1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6"/>
      <c r="L54" s="77"/>
      <c r="M54" s="77"/>
      <c r="N54" s="39"/>
      <c r="O54" s="39"/>
      <c r="P54" s="22" t="s">
        <v>12</v>
      </c>
      <c r="Q54" s="14">
        <f>(Q53/Q52)*100</f>
        <v>23.141844793004189</v>
      </c>
      <c r="R54" s="14">
        <f>(R53/R52)*100</f>
        <v>0</v>
      </c>
      <c r="S54" s="14">
        <f>(S53/S52)*100</f>
        <v>99.999338936632356</v>
      </c>
      <c r="T54" s="14">
        <v>0</v>
      </c>
      <c r="U54" s="14">
        <v>0</v>
      </c>
      <c r="V54" s="14">
        <v>0</v>
      </c>
      <c r="W54" s="14">
        <v>0</v>
      </c>
    </row>
    <row r="55" spans="1:23" s="11" customFormat="1" ht="15" customHeight="1">
      <c r="A55" s="77" t="s">
        <v>27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 t="s">
        <v>26</v>
      </c>
      <c r="M55" s="77"/>
      <c r="N55" s="39" t="s">
        <v>19</v>
      </c>
      <c r="O55" s="39" t="s">
        <v>24</v>
      </c>
      <c r="P55" s="20" t="s">
        <v>100</v>
      </c>
      <c r="Q55" s="14">
        <v>2339384.6</v>
      </c>
      <c r="R55" s="14">
        <v>2339384.6</v>
      </c>
      <c r="S55" s="14">
        <v>1972227.6</v>
      </c>
      <c r="T55" s="14">
        <v>0</v>
      </c>
      <c r="U55" s="14">
        <v>0</v>
      </c>
      <c r="V55" s="14">
        <v>0</v>
      </c>
      <c r="W55" s="14">
        <v>0</v>
      </c>
    </row>
    <row r="56" spans="1:23" s="11" customFormat="1" ht="1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39"/>
      <c r="O56" s="39"/>
      <c r="P56" s="21" t="s">
        <v>103</v>
      </c>
      <c r="Q56" s="14">
        <v>2339384.6</v>
      </c>
      <c r="R56" s="14">
        <v>2339384.6</v>
      </c>
      <c r="S56" s="14">
        <v>1972227.6</v>
      </c>
      <c r="T56" s="14">
        <v>0</v>
      </c>
      <c r="U56" s="14">
        <v>0</v>
      </c>
      <c r="V56" s="14">
        <v>0</v>
      </c>
      <c r="W56" s="14">
        <v>0</v>
      </c>
    </row>
    <row r="57" spans="1:23" s="11" customFormat="1" ht="1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39"/>
      <c r="O57" s="39"/>
      <c r="P57" s="21" t="s">
        <v>104</v>
      </c>
      <c r="Q57" s="14">
        <v>186676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</row>
    <row r="58" spans="1:23" s="11" customFormat="1" ht="1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39"/>
      <c r="O58" s="39"/>
      <c r="P58" s="22" t="s">
        <v>12</v>
      </c>
      <c r="Q58" s="14">
        <f>(Q57/Q56)*100</f>
        <v>7.9797054319328247</v>
      </c>
      <c r="R58" s="14">
        <v>0</v>
      </c>
      <c r="S58" s="14">
        <f>(S57/S56)*100</f>
        <v>0</v>
      </c>
      <c r="T58" s="14">
        <v>0</v>
      </c>
      <c r="U58" s="14">
        <v>0</v>
      </c>
      <c r="V58" s="14">
        <v>0</v>
      </c>
      <c r="W58" s="14">
        <v>0</v>
      </c>
    </row>
    <row r="59" spans="1:23" ht="15" hidden="1" customHeight="1">
      <c r="A59" s="55" t="s">
        <v>28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56"/>
      <c r="P59" s="20" t="s">
        <v>100</v>
      </c>
      <c r="Q59" s="14"/>
      <c r="R59" s="34"/>
      <c r="S59" s="14"/>
      <c r="T59" s="14"/>
      <c r="U59" s="14"/>
      <c r="V59" s="14"/>
      <c r="W59" s="35"/>
    </row>
    <row r="60" spans="1:23" ht="15" hidden="1" customHeight="1">
      <c r="A60" s="55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56"/>
      <c r="P60" s="21" t="s">
        <v>103</v>
      </c>
      <c r="Q60" s="14"/>
      <c r="R60" s="34"/>
      <c r="S60" s="14"/>
      <c r="T60" s="14"/>
      <c r="U60" s="14"/>
      <c r="V60" s="14"/>
      <c r="W60" s="35"/>
    </row>
    <row r="61" spans="1:23" ht="15" hidden="1" customHeight="1">
      <c r="A61" s="55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56"/>
      <c r="P61" s="21" t="s">
        <v>104</v>
      </c>
      <c r="Q61" s="14"/>
      <c r="R61" s="34"/>
      <c r="S61" s="14"/>
      <c r="T61" s="14"/>
      <c r="U61" s="14"/>
      <c r="V61" s="14"/>
      <c r="W61" s="35"/>
    </row>
    <row r="62" spans="1:23" ht="15" hidden="1" customHeight="1">
      <c r="A62" s="57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58"/>
      <c r="P62" s="22" t="s">
        <v>12</v>
      </c>
      <c r="Q62" s="14" t="e">
        <f>(Q61/Q60)*100</f>
        <v>#DIV/0!</v>
      </c>
      <c r="R62" s="34"/>
      <c r="S62" s="14"/>
      <c r="T62" s="14"/>
      <c r="U62" s="14"/>
      <c r="V62" s="14"/>
      <c r="W62" s="35"/>
    </row>
    <row r="63" spans="1:23" ht="15" hidden="1" customHeight="1">
      <c r="A63" s="59" t="s">
        <v>13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20" t="s">
        <v>100</v>
      </c>
      <c r="Q63" s="14"/>
      <c r="R63" s="34"/>
      <c r="S63" s="14"/>
      <c r="T63" s="14"/>
      <c r="U63" s="14"/>
      <c r="V63" s="14"/>
      <c r="W63" s="35"/>
    </row>
    <row r="64" spans="1:23" ht="15" hidden="1" customHeight="1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4"/>
      <c r="P64" s="21" t="s">
        <v>103</v>
      </c>
      <c r="Q64" s="14"/>
      <c r="R64" s="34"/>
      <c r="S64" s="14"/>
      <c r="T64" s="14"/>
      <c r="U64" s="14"/>
      <c r="V64" s="14"/>
      <c r="W64" s="35"/>
    </row>
    <row r="65" spans="1:23" ht="15" hidden="1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4"/>
      <c r="P65" s="21" t="s">
        <v>104</v>
      </c>
      <c r="Q65" s="14"/>
      <c r="R65" s="34"/>
      <c r="S65" s="14"/>
      <c r="T65" s="14"/>
      <c r="U65" s="14"/>
      <c r="V65" s="14"/>
      <c r="W65" s="35"/>
    </row>
    <row r="66" spans="1:23" ht="15" hidden="1" customHeight="1">
      <c r="A66" s="67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6"/>
      <c r="P66" s="22" t="s">
        <v>12</v>
      </c>
      <c r="Q66" s="14" t="e">
        <f>(Q65/Q64)*100</f>
        <v>#DIV/0!</v>
      </c>
      <c r="R66" s="34"/>
      <c r="S66" s="14"/>
      <c r="T66" s="14"/>
      <c r="U66" s="14"/>
      <c r="V66" s="14"/>
      <c r="W66" s="35"/>
    </row>
    <row r="67" spans="1:23" ht="15" hidden="1" customHeight="1">
      <c r="A67" s="59" t="s">
        <v>14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/>
      <c r="P67" s="20" t="s">
        <v>100</v>
      </c>
      <c r="Q67" s="14"/>
      <c r="R67" s="34"/>
      <c r="S67" s="14"/>
      <c r="T67" s="14"/>
      <c r="U67" s="14"/>
      <c r="V67" s="14"/>
      <c r="W67" s="35"/>
    </row>
    <row r="68" spans="1:23" ht="15" hidden="1" customHeight="1">
      <c r="A68" s="6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4"/>
      <c r="P68" s="21" t="s">
        <v>103</v>
      </c>
      <c r="Q68" s="14"/>
      <c r="R68" s="34"/>
      <c r="S68" s="14"/>
      <c r="T68" s="14"/>
      <c r="U68" s="14"/>
      <c r="V68" s="14"/>
      <c r="W68" s="35"/>
    </row>
    <row r="69" spans="1:23" ht="15" hidden="1" customHeight="1">
      <c r="A69" s="6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4"/>
      <c r="P69" s="21" t="s">
        <v>104</v>
      </c>
      <c r="Q69" s="14"/>
      <c r="R69" s="34"/>
      <c r="S69" s="14"/>
      <c r="T69" s="14"/>
      <c r="U69" s="14"/>
      <c r="V69" s="14"/>
      <c r="W69" s="35"/>
    </row>
    <row r="70" spans="1:23" ht="15" hidden="1" customHeight="1">
      <c r="A70" s="67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22" t="s">
        <v>12</v>
      </c>
      <c r="Q70" s="14" t="e">
        <f>(Q69/Q68)*100</f>
        <v>#DIV/0!</v>
      </c>
      <c r="R70" s="34"/>
      <c r="S70" s="14"/>
      <c r="T70" s="14"/>
      <c r="U70" s="14"/>
      <c r="V70" s="14"/>
      <c r="W70" s="35"/>
    </row>
    <row r="71" spans="1:23" ht="15" hidden="1" customHeight="1">
      <c r="A71" s="53" t="s">
        <v>29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54"/>
      <c r="P71" s="20" t="s">
        <v>100</v>
      </c>
      <c r="Q71" s="14"/>
      <c r="R71" s="34"/>
      <c r="S71" s="14"/>
      <c r="T71" s="14"/>
      <c r="U71" s="14"/>
      <c r="V71" s="14"/>
      <c r="W71" s="35"/>
    </row>
    <row r="72" spans="1:23" ht="15" hidden="1" customHeight="1">
      <c r="A72" s="55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56"/>
      <c r="P72" s="21" t="s">
        <v>103</v>
      </c>
      <c r="Q72" s="14"/>
      <c r="R72" s="34"/>
      <c r="S72" s="14"/>
      <c r="T72" s="14"/>
      <c r="U72" s="14"/>
      <c r="V72" s="14"/>
      <c r="W72" s="35"/>
    </row>
    <row r="73" spans="1:23" ht="15" hidden="1" customHeight="1">
      <c r="A73" s="55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56"/>
      <c r="P73" s="21" t="s">
        <v>104</v>
      </c>
      <c r="Q73" s="14"/>
      <c r="R73" s="34"/>
      <c r="S73" s="14"/>
      <c r="T73" s="14"/>
      <c r="U73" s="14"/>
      <c r="V73" s="14"/>
      <c r="W73" s="35"/>
    </row>
    <row r="74" spans="1:23" ht="15" hidden="1" customHeight="1">
      <c r="A74" s="5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58"/>
      <c r="P74" s="22" t="s">
        <v>12</v>
      </c>
      <c r="Q74" s="14" t="e">
        <f>(Q73/Q72)*100</f>
        <v>#DIV/0!</v>
      </c>
      <c r="R74" s="34"/>
      <c r="S74" s="14"/>
      <c r="T74" s="14"/>
      <c r="U74" s="14"/>
      <c r="V74" s="14"/>
      <c r="W74" s="35"/>
    </row>
    <row r="75" spans="1:23" ht="15" hidden="1" customHeight="1">
      <c r="A75" s="59" t="s">
        <v>13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/>
      <c r="P75" s="20" t="s">
        <v>100</v>
      </c>
      <c r="Q75" s="14"/>
      <c r="R75" s="34"/>
      <c r="S75" s="14"/>
      <c r="T75" s="14"/>
      <c r="U75" s="14"/>
      <c r="V75" s="14"/>
      <c r="W75" s="35"/>
    </row>
    <row r="76" spans="1:23" ht="15" hidden="1" customHeight="1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4"/>
      <c r="P76" s="21" t="s">
        <v>103</v>
      </c>
      <c r="Q76" s="14"/>
      <c r="R76" s="34"/>
      <c r="S76" s="14"/>
      <c r="T76" s="14"/>
      <c r="U76" s="14"/>
      <c r="V76" s="14"/>
      <c r="W76" s="35"/>
    </row>
    <row r="77" spans="1:23" ht="15" hidden="1" customHeight="1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4"/>
      <c r="P77" s="21" t="s">
        <v>104</v>
      </c>
      <c r="Q77" s="14"/>
      <c r="R77" s="34"/>
      <c r="S77" s="14"/>
      <c r="T77" s="14"/>
      <c r="U77" s="14"/>
      <c r="V77" s="14"/>
      <c r="W77" s="35"/>
    </row>
    <row r="78" spans="1:23" ht="15" hidden="1" customHeight="1">
      <c r="A78" s="67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22" t="s">
        <v>12</v>
      </c>
      <c r="Q78" s="14" t="e">
        <f>(Q77/Q76)*100</f>
        <v>#DIV/0!</v>
      </c>
      <c r="R78" s="34"/>
      <c r="S78" s="14"/>
      <c r="T78" s="14"/>
      <c r="U78" s="14"/>
      <c r="V78" s="14"/>
      <c r="W78" s="35"/>
    </row>
    <row r="79" spans="1:23" ht="15" hidden="1" customHeight="1">
      <c r="A79" s="59" t="s">
        <v>14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20" t="s">
        <v>100</v>
      </c>
      <c r="Q79" s="14"/>
      <c r="R79" s="34"/>
      <c r="S79" s="14"/>
      <c r="T79" s="14"/>
      <c r="U79" s="14"/>
      <c r="V79" s="14"/>
      <c r="W79" s="35"/>
    </row>
    <row r="80" spans="1:23" ht="15" hidden="1" customHeight="1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4"/>
      <c r="P80" s="21" t="s">
        <v>103</v>
      </c>
      <c r="Q80" s="14"/>
      <c r="R80" s="34"/>
      <c r="S80" s="14"/>
      <c r="T80" s="14"/>
      <c r="U80" s="14"/>
      <c r="V80" s="14"/>
      <c r="W80" s="35"/>
    </row>
    <row r="81" spans="1:24" ht="15" hidden="1" customHeight="1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4"/>
      <c r="P81" s="21" t="s">
        <v>104</v>
      </c>
      <c r="Q81" s="14"/>
      <c r="R81" s="34"/>
      <c r="S81" s="14"/>
      <c r="T81" s="14"/>
      <c r="U81" s="14"/>
      <c r="V81" s="14"/>
      <c r="W81" s="35"/>
    </row>
    <row r="82" spans="1:24" ht="15" hidden="1" customHeight="1">
      <c r="A82" s="67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22" t="s">
        <v>12</v>
      </c>
      <c r="Q82" s="14" t="e">
        <f>(Q81/Q80)*100</f>
        <v>#DIV/0!</v>
      </c>
      <c r="R82" s="34"/>
      <c r="S82" s="14"/>
      <c r="T82" s="14"/>
      <c r="U82" s="14"/>
      <c r="V82" s="14"/>
      <c r="W82" s="35"/>
    </row>
    <row r="83" spans="1:24" ht="15" customHeight="1">
      <c r="A83" s="53" t="s">
        <v>30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54"/>
      <c r="P83" s="20" t="s">
        <v>100</v>
      </c>
      <c r="Q83" s="14">
        <f t="shared" ref="Q83:W84" si="15">Q87+Q395</f>
        <v>3212251.5900000003</v>
      </c>
      <c r="R83" s="14">
        <f t="shared" si="15"/>
        <v>1078020.98</v>
      </c>
      <c r="S83" s="14">
        <f t="shared" si="15"/>
        <v>841327.95</v>
      </c>
      <c r="T83" s="14">
        <f t="shared" si="15"/>
        <v>143137.03000000003</v>
      </c>
      <c r="U83" s="14">
        <f t="shared" si="15"/>
        <v>7110.4699999999984</v>
      </c>
      <c r="V83" s="14">
        <f t="shared" si="15"/>
        <v>0</v>
      </c>
      <c r="W83" s="14">
        <f t="shared" si="15"/>
        <v>0</v>
      </c>
    </row>
    <row r="84" spans="1:24" ht="15" customHeight="1">
      <c r="A84" s="55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56"/>
      <c r="P84" s="21" t="s">
        <v>103</v>
      </c>
      <c r="Q84" s="14">
        <f t="shared" si="15"/>
        <v>4212831.17</v>
      </c>
      <c r="R84" s="14">
        <f t="shared" si="15"/>
        <v>1071694.32</v>
      </c>
      <c r="S84" s="14">
        <f t="shared" si="15"/>
        <v>1144170.3599999996</v>
      </c>
      <c r="T84" s="14">
        <f t="shared" si="15"/>
        <v>597735.42000000004</v>
      </c>
      <c r="U84" s="14">
        <f t="shared" si="15"/>
        <v>202949.92</v>
      </c>
      <c r="V84" s="14">
        <f t="shared" si="15"/>
        <v>47254.71</v>
      </c>
      <c r="W84" s="14">
        <f t="shared" si="15"/>
        <v>998803.97</v>
      </c>
    </row>
    <row r="85" spans="1:24" ht="15" customHeight="1">
      <c r="A85" s="55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56"/>
      <c r="P85" s="21" t="s">
        <v>104</v>
      </c>
      <c r="Q85" s="14">
        <f t="shared" ref="Q85:W85" si="16">Q89+Q397</f>
        <v>2743003.0809999993</v>
      </c>
      <c r="R85" s="14">
        <f t="shared" si="16"/>
        <v>-40521</v>
      </c>
      <c r="S85" s="14">
        <f t="shared" si="16"/>
        <v>502071.25000000012</v>
      </c>
      <c r="T85" s="14">
        <f t="shared" si="16"/>
        <v>0</v>
      </c>
      <c r="U85" s="14">
        <f t="shared" si="16"/>
        <v>0</v>
      </c>
      <c r="V85" s="14">
        <f t="shared" si="16"/>
        <v>0</v>
      </c>
      <c r="W85" s="14">
        <f t="shared" si="16"/>
        <v>994404.47</v>
      </c>
    </row>
    <row r="86" spans="1:24" ht="15" customHeight="1">
      <c r="A86" s="5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58"/>
      <c r="P86" s="22" t="s">
        <v>12</v>
      </c>
      <c r="Q86" s="14">
        <f t="shared" ref="Q86:W86" si="17">(Q85/Q84)*100</f>
        <v>65.110681399558658</v>
      </c>
      <c r="R86" s="14">
        <f t="shared" si="17"/>
        <v>-3.7810221855052846</v>
      </c>
      <c r="S86" s="14">
        <f t="shared" si="17"/>
        <v>43.880812469220082</v>
      </c>
      <c r="T86" s="14">
        <f t="shared" si="17"/>
        <v>0</v>
      </c>
      <c r="U86" s="14">
        <f t="shared" si="17"/>
        <v>0</v>
      </c>
      <c r="V86" s="14">
        <f t="shared" si="17"/>
        <v>0</v>
      </c>
      <c r="W86" s="14">
        <f t="shared" si="17"/>
        <v>99.559523176504797</v>
      </c>
    </row>
    <row r="87" spans="1:24" ht="15" customHeight="1">
      <c r="A87" s="59" t="s">
        <v>13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/>
      <c r="P87" s="20" t="s">
        <v>100</v>
      </c>
      <c r="Q87" s="14">
        <f>Q91+Q95+Q103+Q115+Q119+Q123+Q127+Q131+Q135+Q139+Q143+Q147+Q151+Q155+Q159+Q339+Q351+Q163+Q167+Q171+Q175+Q179+Q183+Q187+Q191+Q195+Q199+Q203+Q219+Q239+Q243+Q247+Q251+Q255+Q259+Q263+Q267+Q271+Q275+Q279+Q283+Q287+Q291+Q295+Q299+Q303+Q307+Q311+Q315+Q323+Q327+Q355+Q359+Q363+Q367+Q371+Q375+Q379+Q387+Q391</f>
        <v>3212251.5900000003</v>
      </c>
      <c r="R87" s="14">
        <f t="shared" ref="R87:W90" si="18">R91+R95+R103+R115+R119+R123+R127+R131+R135+R139+R143+R147+R151+R155+R159+R339+R351+R163+R167+R171+R175+R179+R183+R187+R191+R195+R199+R203+R219+R239+R243+R247+R251+R255+R259+R263+R267+R271+R275+R279+R283+R287+R291+R295+R299+R303+R307+R311+R315+R323+R327+R355+R359+R363+R367+R371+R375+R379+R387+R391</f>
        <v>1078020.98</v>
      </c>
      <c r="S87" s="14">
        <f t="shared" si="18"/>
        <v>841327.95</v>
      </c>
      <c r="T87" s="14">
        <f t="shared" si="18"/>
        <v>143137.03000000003</v>
      </c>
      <c r="U87" s="14">
        <f t="shared" si="18"/>
        <v>7110.4699999999984</v>
      </c>
      <c r="V87" s="14">
        <f t="shared" si="18"/>
        <v>0</v>
      </c>
      <c r="W87" s="14">
        <f t="shared" si="18"/>
        <v>0</v>
      </c>
    </row>
    <row r="88" spans="1:24" ht="15" customHeight="1">
      <c r="A88" s="6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4"/>
      <c r="P88" s="21" t="s">
        <v>103</v>
      </c>
      <c r="Q88" s="14">
        <f>Q100+Q108+Q112+Q208+Q212+Q216+Q224+Q228+Q232+Q236+Q320+Q332+Q336+Q344+Q348+Q384+Q92+Q96+Q104+Q116+Q120+Q124+Q128+Q132+Q136+Q140+Q144+Q148+Q152+Q156+Q160+Q340+Q352+Q164+Q168+Q172+Q176+Q180+Q184+Q188+Q192+Q196+Q200+Q204+Q220+Q240+Q244+Q248+Q252+Q256+Q260+Q264+Q268+Q272+Q276+Q280+Q284+Q288+Q292+Q296+Q300+Q304+Q308+Q312+Q316+Q324+Q328+Q356+Q360+Q364+Q368+Q372+Q376+Q380+Q388+Q392</f>
        <v>4212831.17</v>
      </c>
      <c r="R88" s="14">
        <f t="shared" ref="R88:W88" si="19">R100+R108+R112+R208+R212+R216+R224+R228+R232+R236+R320+R332+R336+R344+R348+R384+R92+R96+R104+R116+R120+R124+R128+R132+R136+R140+R144+R148+R152+R156+R160+R340+R352+R164+R168+R172+R176+R180+R184+R188+R192+R196+R200+R204+R220+R240+R244+R248+R252+R256+R260+R264+R268+R272+R276+R280+R284+R288+R292+R296+R300+R304+R308+R312+R316+R324+R328+R356+R360+R364+R368+R372+R376+R380+R388+R392</f>
        <v>1071694.32</v>
      </c>
      <c r="S88" s="14">
        <f t="shared" si="19"/>
        <v>1144170.3599999996</v>
      </c>
      <c r="T88" s="14">
        <f t="shared" si="19"/>
        <v>597735.42000000004</v>
      </c>
      <c r="U88" s="14">
        <f t="shared" si="19"/>
        <v>202949.92</v>
      </c>
      <c r="V88" s="14">
        <f t="shared" si="19"/>
        <v>47254.71</v>
      </c>
      <c r="W88" s="14">
        <f t="shared" si="19"/>
        <v>998803.97</v>
      </c>
    </row>
    <row r="89" spans="1:24" ht="15" customHeight="1">
      <c r="A89" s="6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4"/>
      <c r="P89" s="21" t="s">
        <v>104</v>
      </c>
      <c r="Q89" s="14">
        <f>Q101+Q109+Q113+Q209+Q213+Q217+Q225+Q229+Q233+Q237+Q321+Q333+Q337+Q345+Q349+Q385+Q93+Q97+Q105+Q117+Q121+Q125+Q129+Q133+Q137+Q141+Q145+Q149+Q153+Q157+Q161+Q341+Q353+Q165+Q169+Q173+Q177+Q181+Q185+Q189+Q193+Q197+Q201+Q205+Q221+Q241+Q245+Q249+Q253+Q257+Q261+Q265+Q269+Q273+Q277+Q281+Q285+Q289+Q293+Q297+Q301+Q305+Q309+Q313+Q317+Q325+Q329+Q357+Q361+Q365+Q369+Q373+Q377+Q381+Q389+Q393</f>
        <v>2743003.0809999993</v>
      </c>
      <c r="R89" s="14">
        <f t="shared" ref="R89:W89" si="20">R101+R109+R113+R209+R213+R217+R225+R229+R233+R237+R321+R333+R337+R345+R349+R385+R93+R97+R105+R117+R121+R125+R129+R133+R137+R141+R145+R149+R153+R157+R161+R341+R353+R165+R169+R173+R177+R181+R185+R189+R193+R197+R201+R205+R221+R241+R245+R249+R253+R257+R261+R265+R269+R273+R277+R281+R285+R289+R293+R297+R301+R305+R309+R313+R317+R325+R329+R357+R361+R365+R369+R373+R377+R381+R389+R393</f>
        <v>-40521</v>
      </c>
      <c r="S89" s="14">
        <f t="shared" si="20"/>
        <v>502071.25000000012</v>
      </c>
      <c r="T89" s="14">
        <f t="shared" si="20"/>
        <v>0</v>
      </c>
      <c r="U89" s="14">
        <f t="shared" si="20"/>
        <v>0</v>
      </c>
      <c r="V89" s="14">
        <f t="shared" si="20"/>
        <v>0</v>
      </c>
      <c r="W89" s="14">
        <f t="shared" si="20"/>
        <v>994404.47</v>
      </c>
    </row>
    <row r="90" spans="1:24" ht="15" customHeight="1">
      <c r="A90" s="6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5"/>
      <c r="M90" s="65"/>
      <c r="N90" s="65"/>
      <c r="O90" s="66"/>
      <c r="P90" s="22" t="s">
        <v>12</v>
      </c>
      <c r="Q90" s="14">
        <f t="shared" ref="Q90:W90" si="21">(Q89/Q88)*100</f>
        <v>65.110681399558658</v>
      </c>
      <c r="R90" s="14">
        <f t="shared" si="21"/>
        <v>-3.7810221855052846</v>
      </c>
      <c r="S90" s="14">
        <f t="shared" si="21"/>
        <v>43.880812469220082</v>
      </c>
      <c r="T90" s="14">
        <f t="shared" si="21"/>
        <v>0</v>
      </c>
      <c r="U90" s="14">
        <f t="shared" si="21"/>
        <v>0</v>
      </c>
      <c r="V90" s="14">
        <f t="shared" si="18"/>
        <v>0</v>
      </c>
      <c r="W90" s="14">
        <f t="shared" si="21"/>
        <v>99.559523176504797</v>
      </c>
    </row>
    <row r="91" spans="1:24" s="12" customFormat="1" ht="15" customHeight="1">
      <c r="A91" s="37" t="s">
        <v>31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42" t="s">
        <v>32</v>
      </c>
      <c r="M91" s="43"/>
      <c r="N91" s="47" t="s">
        <v>23</v>
      </c>
      <c r="O91" s="50" t="s">
        <v>35</v>
      </c>
      <c r="P91" s="20" t="s">
        <v>100</v>
      </c>
      <c r="Q91" s="14">
        <v>2383.7399999999998</v>
      </c>
      <c r="R91" s="14">
        <v>701.1</v>
      </c>
      <c r="S91" s="14">
        <v>841.32</v>
      </c>
      <c r="T91" s="14">
        <v>841.32</v>
      </c>
      <c r="U91" s="14">
        <v>0</v>
      </c>
      <c r="V91" s="14">
        <v>0</v>
      </c>
      <c r="W91" s="14">
        <v>0</v>
      </c>
    </row>
    <row r="92" spans="1:24" s="12" customFormat="1" ht="1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42"/>
      <c r="M92" s="43"/>
      <c r="N92" s="47"/>
      <c r="O92" s="50"/>
      <c r="P92" s="21" t="s">
        <v>103</v>
      </c>
      <c r="Q92" s="14">
        <v>2629.78</v>
      </c>
      <c r="R92" s="14">
        <v>701.1</v>
      </c>
      <c r="S92" s="14">
        <v>890.16</v>
      </c>
      <c r="T92" s="14">
        <v>890.16</v>
      </c>
      <c r="U92" s="14">
        <v>148.36000000000001</v>
      </c>
      <c r="V92" s="14">
        <v>0</v>
      </c>
      <c r="W92" s="14">
        <v>246.04</v>
      </c>
    </row>
    <row r="93" spans="1:24" s="12" customFormat="1" ht="1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42"/>
      <c r="M93" s="43"/>
      <c r="N93" s="47"/>
      <c r="O93" s="50"/>
      <c r="P93" s="21" t="s">
        <v>104</v>
      </c>
      <c r="Q93" s="14">
        <f>Q92-T92-U92-S92+S93</f>
        <v>1146.1800000000003</v>
      </c>
      <c r="R93" s="14"/>
      <c r="S93" s="14">
        <v>445.08</v>
      </c>
      <c r="T93" s="14">
        <v>0</v>
      </c>
      <c r="U93" s="14">
        <v>0</v>
      </c>
      <c r="V93" s="14">
        <v>0</v>
      </c>
      <c r="W93" s="14">
        <v>246.04</v>
      </c>
      <c r="X93" s="12" t="s">
        <v>118</v>
      </c>
    </row>
    <row r="94" spans="1:24" s="12" customFormat="1" ht="1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44"/>
      <c r="M94" s="45"/>
      <c r="N94" s="48"/>
      <c r="O94" s="51"/>
      <c r="P94" s="22" t="s">
        <v>12</v>
      </c>
      <c r="Q94" s="14">
        <f t="shared" ref="Q94:W94" si="22">(Q93/Q92)*100</f>
        <v>43.584634456114209</v>
      </c>
      <c r="R94" s="14">
        <f t="shared" si="22"/>
        <v>0</v>
      </c>
      <c r="S94" s="14">
        <f t="shared" si="22"/>
        <v>50</v>
      </c>
      <c r="T94" s="14">
        <f t="shared" si="22"/>
        <v>0</v>
      </c>
      <c r="U94" s="14">
        <f t="shared" si="22"/>
        <v>0</v>
      </c>
      <c r="V94" s="14">
        <v>0</v>
      </c>
      <c r="W94" s="14">
        <f t="shared" si="22"/>
        <v>100</v>
      </c>
    </row>
    <row r="95" spans="1:24" s="12" customFormat="1" ht="15" customHeight="1">
      <c r="A95" s="37" t="s">
        <v>33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40" t="s">
        <v>34</v>
      </c>
      <c r="M95" s="41"/>
      <c r="N95" s="46" t="s">
        <v>23</v>
      </c>
      <c r="O95" s="49" t="s">
        <v>35</v>
      </c>
      <c r="P95" s="20" t="s">
        <v>100</v>
      </c>
      <c r="Q95" s="14">
        <v>1726.92</v>
      </c>
      <c r="R95" s="14">
        <v>527.66999999999996</v>
      </c>
      <c r="S95" s="14">
        <v>575.64</v>
      </c>
      <c r="T95" s="14">
        <v>575.64</v>
      </c>
      <c r="U95" s="14">
        <v>47.97</v>
      </c>
      <c r="V95" s="14">
        <v>0</v>
      </c>
      <c r="W95" s="14">
        <v>0</v>
      </c>
    </row>
    <row r="96" spans="1:24" s="12" customFormat="1" ht="1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42"/>
      <c r="M96" s="43"/>
      <c r="N96" s="47"/>
      <c r="O96" s="50"/>
      <c r="P96" s="21" t="s">
        <v>103</v>
      </c>
      <c r="Q96" s="14">
        <v>1735.56</v>
      </c>
      <c r="R96" s="14">
        <v>527.66999999999996</v>
      </c>
      <c r="S96" s="14">
        <v>584.28</v>
      </c>
      <c r="T96" s="14">
        <v>575.64</v>
      </c>
      <c r="U96" s="14">
        <v>47.97</v>
      </c>
      <c r="V96" s="14">
        <v>0</v>
      </c>
      <c r="W96" s="14">
        <v>8.64</v>
      </c>
    </row>
    <row r="97" spans="1:24" s="12" customFormat="1" ht="1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42"/>
      <c r="M97" s="43"/>
      <c r="N97" s="47"/>
      <c r="O97" s="50"/>
      <c r="P97" s="21" t="s">
        <v>104</v>
      </c>
      <c r="Q97" s="14">
        <f>Q96-S96-T96-U96+S97</f>
        <v>832.17</v>
      </c>
      <c r="R97" s="14"/>
      <c r="S97" s="14">
        <v>304.5</v>
      </c>
      <c r="T97" s="14">
        <v>0</v>
      </c>
      <c r="U97" s="14">
        <v>0</v>
      </c>
      <c r="V97" s="14">
        <v>0</v>
      </c>
      <c r="W97" s="14">
        <v>8.64</v>
      </c>
    </row>
    <row r="98" spans="1:24" s="12" customFormat="1" ht="1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44"/>
      <c r="M98" s="45"/>
      <c r="N98" s="48"/>
      <c r="O98" s="51"/>
      <c r="P98" s="22" t="s">
        <v>12</v>
      </c>
      <c r="Q98" s="14">
        <f t="shared" ref="Q98:W98" si="23">(Q97/Q96)*100</f>
        <v>47.94821268063334</v>
      </c>
      <c r="R98" s="14">
        <f t="shared" si="23"/>
        <v>0</v>
      </c>
      <c r="S98" s="14">
        <f t="shared" si="23"/>
        <v>52.115424111727258</v>
      </c>
      <c r="T98" s="14">
        <f t="shared" si="23"/>
        <v>0</v>
      </c>
      <c r="U98" s="14">
        <f t="shared" si="23"/>
        <v>0</v>
      </c>
      <c r="V98" s="14">
        <v>0</v>
      </c>
      <c r="W98" s="14">
        <f t="shared" si="23"/>
        <v>100</v>
      </c>
    </row>
    <row r="99" spans="1:24" s="12" customFormat="1" ht="15" customHeight="1">
      <c r="A99" s="37" t="s">
        <v>106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40" t="s">
        <v>26</v>
      </c>
      <c r="M99" s="41"/>
      <c r="N99" s="46" t="s">
        <v>24</v>
      </c>
      <c r="O99" s="49" t="s">
        <v>20</v>
      </c>
      <c r="P99" s="20" t="s">
        <v>100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</row>
    <row r="100" spans="1:24" s="12" customFormat="1" ht="1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42"/>
      <c r="M100" s="43"/>
      <c r="N100" s="47"/>
      <c r="O100" s="50"/>
      <c r="P100" s="21" t="s">
        <v>103</v>
      </c>
      <c r="Q100" s="14">
        <v>51660</v>
      </c>
      <c r="R100" s="14"/>
      <c r="S100" s="14">
        <v>47355</v>
      </c>
      <c r="T100" s="14">
        <v>4305</v>
      </c>
      <c r="U100" s="14">
        <v>0</v>
      </c>
      <c r="V100" s="14">
        <v>0</v>
      </c>
      <c r="W100" s="14">
        <v>51660</v>
      </c>
    </row>
    <row r="101" spans="1:24" s="12" customFormat="1" ht="1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42"/>
      <c r="M101" s="43"/>
      <c r="N101" s="47"/>
      <c r="O101" s="50"/>
      <c r="P101" s="21" t="s">
        <v>104</v>
      </c>
      <c r="Q101" s="14">
        <f>Q100-S100-T100+S101</f>
        <v>21525</v>
      </c>
      <c r="R101" s="14"/>
      <c r="S101" s="14">
        <v>21525</v>
      </c>
      <c r="T101" s="14">
        <v>0</v>
      </c>
      <c r="U101" s="14">
        <v>0</v>
      </c>
      <c r="V101" s="14">
        <v>0</v>
      </c>
      <c r="W101" s="14">
        <v>51660</v>
      </c>
    </row>
    <row r="102" spans="1:24" s="12" customFormat="1" ht="1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44"/>
      <c r="M102" s="45"/>
      <c r="N102" s="48"/>
      <c r="O102" s="51"/>
      <c r="P102" s="22" t="s">
        <v>12</v>
      </c>
      <c r="Q102" s="14">
        <f>Q101/Q100*100</f>
        <v>41.666666666666671</v>
      </c>
      <c r="R102" s="14" t="e">
        <f t="shared" ref="R102:W102" si="24">R101/R100*100</f>
        <v>#DIV/0!</v>
      </c>
      <c r="S102" s="14">
        <f t="shared" si="24"/>
        <v>45.454545454545453</v>
      </c>
      <c r="T102" s="14">
        <f t="shared" si="24"/>
        <v>0</v>
      </c>
      <c r="U102" s="14">
        <v>0</v>
      </c>
      <c r="V102" s="14">
        <v>0</v>
      </c>
      <c r="W102" s="14">
        <f t="shared" si="24"/>
        <v>100</v>
      </c>
    </row>
    <row r="103" spans="1:24" s="12" customFormat="1" ht="14.1" customHeight="1">
      <c r="A103" s="37" t="s">
        <v>36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40" t="s">
        <v>26</v>
      </c>
      <c r="M103" s="41"/>
      <c r="N103" s="46" t="s">
        <v>23</v>
      </c>
      <c r="O103" s="49" t="s">
        <v>24</v>
      </c>
      <c r="P103" s="20" t="s">
        <v>100</v>
      </c>
      <c r="Q103" s="14">
        <v>51660</v>
      </c>
      <c r="R103" s="14">
        <v>47355</v>
      </c>
      <c r="S103" s="14">
        <v>4305</v>
      </c>
      <c r="T103" s="14">
        <v>0</v>
      </c>
      <c r="U103" s="14">
        <v>0</v>
      </c>
      <c r="V103" s="14">
        <v>0</v>
      </c>
      <c r="W103" s="14">
        <v>0</v>
      </c>
    </row>
    <row r="104" spans="1:24" s="12" customFormat="1" ht="14.1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42"/>
      <c r="M104" s="43"/>
      <c r="N104" s="47"/>
      <c r="O104" s="50"/>
      <c r="P104" s="21" t="s">
        <v>103</v>
      </c>
      <c r="Q104" s="14">
        <v>51660</v>
      </c>
      <c r="R104" s="14">
        <v>47355</v>
      </c>
      <c r="S104" s="14">
        <v>4305</v>
      </c>
      <c r="T104" s="14">
        <v>0</v>
      </c>
      <c r="U104" s="14">
        <v>0</v>
      </c>
      <c r="V104" s="14">
        <v>0</v>
      </c>
      <c r="W104" s="14">
        <v>0</v>
      </c>
    </row>
    <row r="105" spans="1:24" s="12" customFormat="1" ht="14.1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42"/>
      <c r="M105" s="43"/>
      <c r="N105" s="47"/>
      <c r="O105" s="50"/>
      <c r="P105" s="21" t="s">
        <v>104</v>
      </c>
      <c r="Q105" s="14">
        <f>Q104-S104+S105</f>
        <v>51660</v>
      </c>
      <c r="R105" s="14"/>
      <c r="S105" s="14">
        <v>4305</v>
      </c>
      <c r="T105" s="14">
        <v>0</v>
      </c>
      <c r="U105" s="14">
        <v>0</v>
      </c>
      <c r="V105" s="14">
        <v>0</v>
      </c>
      <c r="W105" s="14">
        <v>0</v>
      </c>
    </row>
    <row r="106" spans="1:24" s="12" customFormat="1" ht="14.1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44"/>
      <c r="M106" s="45"/>
      <c r="N106" s="48"/>
      <c r="O106" s="51"/>
      <c r="P106" s="22" t="s">
        <v>12</v>
      </c>
      <c r="Q106" s="14">
        <f t="shared" ref="Q106:S106" si="25">(Q105/Q104)*100</f>
        <v>100</v>
      </c>
      <c r="R106" s="14">
        <f t="shared" si="25"/>
        <v>0</v>
      </c>
      <c r="S106" s="14">
        <f t="shared" si="25"/>
        <v>100</v>
      </c>
      <c r="T106" s="14">
        <v>0</v>
      </c>
      <c r="U106" s="14">
        <v>0</v>
      </c>
      <c r="V106" s="14">
        <v>0</v>
      </c>
      <c r="W106" s="14">
        <v>0</v>
      </c>
    </row>
    <row r="107" spans="1:24" s="12" customFormat="1" ht="14.1" customHeight="1">
      <c r="A107" s="37" t="s">
        <v>107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40" t="s">
        <v>32</v>
      </c>
      <c r="M107" s="41"/>
      <c r="N107" s="46" t="s">
        <v>24</v>
      </c>
      <c r="O107" s="49" t="s">
        <v>20</v>
      </c>
      <c r="P107" s="20" t="s">
        <v>100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</row>
    <row r="108" spans="1:24" s="12" customFormat="1" ht="14.1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42"/>
      <c r="M108" s="43"/>
      <c r="N108" s="47"/>
      <c r="O108" s="50"/>
      <c r="P108" s="21" t="s">
        <v>103</v>
      </c>
      <c r="Q108" s="14">
        <v>7505</v>
      </c>
      <c r="R108" s="14"/>
      <c r="S108" s="14">
        <v>2501</v>
      </c>
      <c r="T108" s="14">
        <v>5004</v>
      </c>
      <c r="U108" s="14">
        <v>0</v>
      </c>
      <c r="V108" s="14">
        <v>0</v>
      </c>
      <c r="W108" s="14">
        <v>7505</v>
      </c>
    </row>
    <row r="109" spans="1:24" s="12" customFormat="1" ht="14.1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42"/>
      <c r="M109" s="43"/>
      <c r="N109" s="47"/>
      <c r="O109" s="50"/>
      <c r="P109" s="21" t="s">
        <v>104</v>
      </c>
      <c r="Q109" s="14">
        <v>0</v>
      </c>
      <c r="R109" s="14"/>
      <c r="S109" s="14">
        <v>0</v>
      </c>
      <c r="T109" s="14">
        <v>0</v>
      </c>
      <c r="U109" s="14">
        <v>0</v>
      </c>
      <c r="V109" s="14">
        <v>0</v>
      </c>
      <c r="W109" s="14">
        <v>7505</v>
      </c>
      <c r="X109" s="12" t="s">
        <v>117</v>
      </c>
    </row>
    <row r="110" spans="1:24" s="12" customFormat="1" ht="14.1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44"/>
      <c r="M110" s="45"/>
      <c r="N110" s="48"/>
      <c r="O110" s="51"/>
      <c r="P110" s="22" t="s">
        <v>12</v>
      </c>
      <c r="Q110" s="14">
        <f t="shared" ref="Q110:W110" si="26">(Q109/Q108)*100</f>
        <v>0</v>
      </c>
      <c r="R110" s="14" t="e">
        <f t="shared" si="26"/>
        <v>#DIV/0!</v>
      </c>
      <c r="S110" s="14">
        <f t="shared" si="26"/>
        <v>0</v>
      </c>
      <c r="T110" s="14">
        <f t="shared" si="26"/>
        <v>0</v>
      </c>
      <c r="U110" s="14">
        <v>0</v>
      </c>
      <c r="V110" s="14">
        <v>0</v>
      </c>
      <c r="W110" s="14">
        <f t="shared" si="26"/>
        <v>100</v>
      </c>
    </row>
    <row r="111" spans="1:24" s="12" customFormat="1" ht="14.1" customHeight="1">
      <c r="A111" s="37" t="s">
        <v>108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40" t="s">
        <v>26</v>
      </c>
      <c r="M111" s="41"/>
      <c r="N111" s="46" t="s">
        <v>24</v>
      </c>
      <c r="O111" s="49" t="s">
        <v>35</v>
      </c>
      <c r="P111" s="20" t="s">
        <v>100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</row>
    <row r="112" spans="1:24" s="12" customFormat="1" ht="14.1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42"/>
      <c r="M112" s="43"/>
      <c r="N112" s="47"/>
      <c r="O112" s="50"/>
      <c r="P112" s="21" t="s">
        <v>103</v>
      </c>
      <c r="Q112" s="14">
        <v>209136.62</v>
      </c>
      <c r="R112" s="14"/>
      <c r="S112" s="14">
        <v>58558.26</v>
      </c>
      <c r="T112" s="14">
        <v>75289.179999999993</v>
      </c>
      <c r="U112" s="14">
        <v>75289.179999999993</v>
      </c>
      <c r="V112" s="14">
        <v>0</v>
      </c>
      <c r="W112" s="14">
        <v>209136.62</v>
      </c>
    </row>
    <row r="113" spans="1:23" s="12" customFormat="1" ht="14.1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42"/>
      <c r="M113" s="43"/>
      <c r="N113" s="47"/>
      <c r="O113" s="50"/>
      <c r="P113" s="21" t="s">
        <v>104</v>
      </c>
      <c r="Q113" s="14">
        <f>Q112-S112-T112-U112+S113</f>
        <v>19921.34</v>
      </c>
      <c r="R113" s="14"/>
      <c r="S113" s="14">
        <v>19921.34</v>
      </c>
      <c r="T113" s="14">
        <v>0</v>
      </c>
      <c r="U113" s="14">
        <v>0</v>
      </c>
      <c r="V113" s="14">
        <v>0</v>
      </c>
      <c r="W113" s="14">
        <v>209136.62</v>
      </c>
    </row>
    <row r="114" spans="1:23" s="12" customFormat="1" ht="14.1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44"/>
      <c r="M114" s="45"/>
      <c r="N114" s="48"/>
      <c r="O114" s="51"/>
      <c r="P114" s="22" t="s">
        <v>12</v>
      </c>
      <c r="Q114" s="14">
        <f t="shared" ref="Q114:W114" si="27">(Q113/Q112)*100</f>
        <v>9.5255149480755694</v>
      </c>
      <c r="R114" s="14" t="e">
        <f t="shared" si="27"/>
        <v>#DIV/0!</v>
      </c>
      <c r="S114" s="14">
        <f t="shared" si="27"/>
        <v>34.019692525016964</v>
      </c>
      <c r="T114" s="14">
        <f t="shared" si="27"/>
        <v>0</v>
      </c>
      <c r="U114" s="14">
        <f t="shared" si="27"/>
        <v>0</v>
      </c>
      <c r="V114" s="14">
        <v>0</v>
      </c>
      <c r="W114" s="14">
        <f t="shared" si="27"/>
        <v>100</v>
      </c>
    </row>
    <row r="115" spans="1:23" s="12" customFormat="1" ht="14.1" customHeight="1">
      <c r="A115" s="37" t="s">
        <v>37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40" t="s">
        <v>26</v>
      </c>
      <c r="M115" s="41"/>
      <c r="N115" s="46" t="s">
        <v>23</v>
      </c>
      <c r="O115" s="49" t="s">
        <v>20</v>
      </c>
      <c r="P115" s="20" t="s">
        <v>100</v>
      </c>
      <c r="Q115" s="14">
        <v>20496</v>
      </c>
      <c r="R115" s="14">
        <v>5551</v>
      </c>
      <c r="S115" s="14">
        <v>5551</v>
      </c>
      <c r="T115" s="14">
        <v>9394</v>
      </c>
      <c r="U115" s="14">
        <v>0</v>
      </c>
      <c r="V115" s="14">
        <v>0</v>
      </c>
      <c r="W115" s="14">
        <v>0</v>
      </c>
    </row>
    <row r="116" spans="1:23" s="12" customFormat="1" ht="14.1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42"/>
      <c r="M116" s="43"/>
      <c r="N116" s="47"/>
      <c r="O116" s="50"/>
      <c r="P116" s="21" t="s">
        <v>103</v>
      </c>
      <c r="Q116" s="14">
        <v>20496</v>
      </c>
      <c r="R116" s="14">
        <v>5551</v>
      </c>
      <c r="S116" s="14">
        <v>5551</v>
      </c>
      <c r="T116" s="14">
        <v>9394</v>
      </c>
      <c r="U116" s="14">
        <v>0</v>
      </c>
      <c r="V116" s="14">
        <v>0</v>
      </c>
      <c r="W116" s="14">
        <v>0</v>
      </c>
    </row>
    <row r="117" spans="1:23" s="12" customFormat="1" ht="14.1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42"/>
      <c r="M117" s="43"/>
      <c r="N117" s="47"/>
      <c r="O117" s="50"/>
      <c r="P117" s="21" t="s">
        <v>104</v>
      </c>
      <c r="Q117" s="14">
        <v>3874.5</v>
      </c>
      <c r="R117" s="14"/>
      <c r="S117" s="14">
        <v>0</v>
      </c>
      <c r="T117" s="14">
        <v>0</v>
      </c>
      <c r="U117" s="14">
        <v>0</v>
      </c>
      <c r="V117" s="14">
        <v>0</v>
      </c>
      <c r="W117" s="14">
        <v>0</v>
      </c>
    </row>
    <row r="118" spans="1:23" s="12" customFormat="1" ht="14.1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44"/>
      <c r="M118" s="45"/>
      <c r="N118" s="48"/>
      <c r="O118" s="51"/>
      <c r="P118" s="22" t="s">
        <v>12</v>
      </c>
      <c r="Q118" s="14">
        <f t="shared" ref="Q118:T118" si="28">(Q117/Q116)*100</f>
        <v>18.903688524590166</v>
      </c>
      <c r="R118" s="14">
        <f t="shared" si="28"/>
        <v>0</v>
      </c>
      <c r="S118" s="14">
        <f t="shared" si="28"/>
        <v>0</v>
      </c>
      <c r="T118" s="14">
        <f t="shared" si="28"/>
        <v>0</v>
      </c>
      <c r="U118" s="14">
        <v>0</v>
      </c>
      <c r="V118" s="14">
        <v>0</v>
      </c>
      <c r="W118" s="14">
        <v>0</v>
      </c>
    </row>
    <row r="119" spans="1:23" s="13" customFormat="1" ht="14.1" customHeight="1">
      <c r="A119" s="37" t="s">
        <v>38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40" t="s">
        <v>39</v>
      </c>
      <c r="M119" s="41"/>
      <c r="N119" s="46" t="s">
        <v>23</v>
      </c>
      <c r="O119" s="49" t="s">
        <v>20</v>
      </c>
      <c r="P119" s="20" t="s">
        <v>100</v>
      </c>
      <c r="Q119" s="14">
        <v>13369</v>
      </c>
      <c r="R119" s="14">
        <v>4667</v>
      </c>
      <c r="S119" s="14">
        <v>4351</v>
      </c>
      <c r="T119" s="14">
        <v>4351</v>
      </c>
      <c r="U119" s="14">
        <v>0</v>
      </c>
      <c r="V119" s="14">
        <v>0</v>
      </c>
      <c r="W119" s="14">
        <v>0</v>
      </c>
    </row>
    <row r="120" spans="1:23" s="13" customFormat="1" ht="14.1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42"/>
      <c r="M120" s="43"/>
      <c r="N120" s="47"/>
      <c r="O120" s="50"/>
      <c r="P120" s="21" t="s">
        <v>103</v>
      </c>
      <c r="Q120" s="14">
        <v>13369</v>
      </c>
      <c r="R120" s="14">
        <v>4667</v>
      </c>
      <c r="S120" s="14">
        <v>4351</v>
      </c>
      <c r="T120" s="14">
        <v>4351</v>
      </c>
      <c r="U120" s="14">
        <v>0</v>
      </c>
      <c r="V120" s="14">
        <v>0</v>
      </c>
      <c r="W120" s="14">
        <v>0</v>
      </c>
    </row>
    <row r="121" spans="1:23" s="13" customFormat="1" ht="14.1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42"/>
      <c r="M121" s="43"/>
      <c r="N121" s="47"/>
      <c r="O121" s="50"/>
      <c r="P121" s="21" t="s">
        <v>104</v>
      </c>
      <c r="Q121" s="18">
        <f>Q120-S120-T120+S121</f>
        <v>6842.5</v>
      </c>
      <c r="R121" s="18"/>
      <c r="S121" s="18">
        <v>2175.5</v>
      </c>
      <c r="T121" s="18">
        <v>0</v>
      </c>
      <c r="U121" s="14">
        <v>0</v>
      </c>
      <c r="V121" s="14">
        <v>0</v>
      </c>
      <c r="W121" s="14">
        <v>0</v>
      </c>
    </row>
    <row r="122" spans="1:23" s="13" customFormat="1" ht="14.1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44"/>
      <c r="M122" s="45"/>
      <c r="N122" s="48"/>
      <c r="O122" s="51"/>
      <c r="P122" s="22" t="s">
        <v>12</v>
      </c>
      <c r="Q122" s="14">
        <f t="shared" ref="Q122:T122" si="29">(Q121/Q120)*100</f>
        <v>51.181838581793706</v>
      </c>
      <c r="R122" s="14">
        <f t="shared" si="29"/>
        <v>0</v>
      </c>
      <c r="S122" s="14">
        <f t="shared" si="29"/>
        <v>50</v>
      </c>
      <c r="T122" s="14">
        <f t="shared" si="29"/>
        <v>0</v>
      </c>
      <c r="U122" s="14">
        <v>0</v>
      </c>
      <c r="V122" s="14">
        <v>0</v>
      </c>
      <c r="W122" s="14">
        <v>0</v>
      </c>
    </row>
    <row r="123" spans="1:23" s="12" customFormat="1" ht="14.1" customHeight="1">
      <c r="A123" s="37" t="s">
        <v>40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40" t="s">
        <v>26</v>
      </c>
      <c r="M123" s="41"/>
      <c r="N123" s="46" t="s">
        <v>23</v>
      </c>
      <c r="O123" s="49" t="s">
        <v>20</v>
      </c>
      <c r="P123" s="20" t="s">
        <v>100</v>
      </c>
      <c r="Q123" s="14">
        <v>10160</v>
      </c>
      <c r="R123" s="14">
        <v>3214</v>
      </c>
      <c r="S123" s="14">
        <v>3473</v>
      </c>
      <c r="T123" s="14">
        <v>3473</v>
      </c>
      <c r="U123" s="14">
        <v>0</v>
      </c>
      <c r="V123" s="14">
        <v>0</v>
      </c>
      <c r="W123" s="14">
        <v>0</v>
      </c>
    </row>
    <row r="124" spans="1:23" s="12" customFormat="1" ht="14.1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42"/>
      <c r="M124" s="43"/>
      <c r="N124" s="47"/>
      <c r="O124" s="50"/>
      <c r="P124" s="21" t="s">
        <v>103</v>
      </c>
      <c r="Q124" s="14">
        <v>10160</v>
      </c>
      <c r="R124" s="14">
        <v>3214</v>
      </c>
      <c r="S124" s="14">
        <v>3473</v>
      </c>
      <c r="T124" s="14">
        <v>3473</v>
      </c>
      <c r="U124" s="14">
        <v>0</v>
      </c>
      <c r="V124" s="14">
        <v>0</v>
      </c>
      <c r="W124" s="14">
        <v>0</v>
      </c>
    </row>
    <row r="125" spans="1:23" s="12" customFormat="1" ht="14.1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42"/>
      <c r="M125" s="43"/>
      <c r="N125" s="47"/>
      <c r="O125" s="50"/>
      <c r="P125" s="21" t="s">
        <v>104</v>
      </c>
      <c r="Q125" s="18">
        <v>3342</v>
      </c>
      <c r="R125" s="18"/>
      <c r="S125" s="18">
        <v>920.5</v>
      </c>
      <c r="T125" s="18">
        <v>0</v>
      </c>
      <c r="U125" s="14">
        <v>0</v>
      </c>
      <c r="V125" s="14">
        <v>0</v>
      </c>
      <c r="W125" s="14">
        <v>0</v>
      </c>
    </row>
    <row r="126" spans="1:23" s="12" customFormat="1" ht="14.1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44"/>
      <c r="M126" s="45"/>
      <c r="N126" s="48"/>
      <c r="O126" s="51"/>
      <c r="P126" s="22" t="s">
        <v>12</v>
      </c>
      <c r="Q126" s="14">
        <f t="shared" ref="Q126:T126" si="30">(Q125/Q124)*100</f>
        <v>32.893700787401578</v>
      </c>
      <c r="R126" s="14">
        <f t="shared" si="30"/>
        <v>0</v>
      </c>
      <c r="S126" s="14">
        <f t="shared" si="30"/>
        <v>26.504463000287938</v>
      </c>
      <c r="T126" s="14">
        <f t="shared" si="30"/>
        <v>0</v>
      </c>
      <c r="U126" s="14">
        <v>0</v>
      </c>
      <c r="V126" s="14">
        <v>0</v>
      </c>
      <c r="W126" s="14">
        <v>0</v>
      </c>
    </row>
    <row r="127" spans="1:23" s="12" customFormat="1" ht="14.1" customHeight="1">
      <c r="A127" s="37" t="s">
        <v>40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40" t="s">
        <v>22</v>
      </c>
      <c r="M127" s="41"/>
      <c r="N127" s="46" t="s">
        <v>23</v>
      </c>
      <c r="O127" s="49" t="s">
        <v>20</v>
      </c>
      <c r="P127" s="20" t="s">
        <v>100</v>
      </c>
      <c r="Q127" s="14">
        <v>12045</v>
      </c>
      <c r="R127" s="14">
        <v>3667</v>
      </c>
      <c r="S127" s="14">
        <v>4189</v>
      </c>
      <c r="T127" s="14">
        <v>4189</v>
      </c>
      <c r="U127" s="14">
        <v>0</v>
      </c>
      <c r="V127" s="14">
        <v>0</v>
      </c>
      <c r="W127" s="14">
        <v>0</v>
      </c>
    </row>
    <row r="128" spans="1:23" s="12" customFormat="1" ht="14.1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42"/>
      <c r="M128" s="43"/>
      <c r="N128" s="47"/>
      <c r="O128" s="50"/>
      <c r="P128" s="21" t="s">
        <v>103</v>
      </c>
      <c r="Q128" s="14">
        <v>12045</v>
      </c>
      <c r="R128" s="14">
        <v>3667</v>
      </c>
      <c r="S128" s="14">
        <v>4189</v>
      </c>
      <c r="T128" s="14">
        <v>4189</v>
      </c>
      <c r="U128" s="14">
        <v>0</v>
      </c>
      <c r="V128" s="14">
        <v>0</v>
      </c>
      <c r="W128" s="14">
        <v>0</v>
      </c>
    </row>
    <row r="129" spans="1:23" s="12" customFormat="1" ht="14.1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42"/>
      <c r="M129" s="43"/>
      <c r="N129" s="47"/>
      <c r="O129" s="50"/>
      <c r="P129" s="21" t="s">
        <v>104</v>
      </c>
      <c r="Q129" s="14">
        <f>Q128-S128-T128+S129</f>
        <v>5761.5</v>
      </c>
      <c r="R129" s="14"/>
      <c r="S129" s="18">
        <v>2094.5</v>
      </c>
      <c r="T129" s="18">
        <v>0</v>
      </c>
      <c r="U129" s="14">
        <v>0</v>
      </c>
      <c r="V129" s="14">
        <v>0</v>
      </c>
      <c r="W129" s="14">
        <v>0</v>
      </c>
    </row>
    <row r="130" spans="1:23" s="12" customFormat="1" ht="14.1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44"/>
      <c r="M130" s="45"/>
      <c r="N130" s="48"/>
      <c r="O130" s="51"/>
      <c r="P130" s="22" t="s">
        <v>12</v>
      </c>
      <c r="Q130" s="14">
        <f t="shared" ref="Q130:T130" si="31">(Q129/Q128)*100</f>
        <v>47.833125778331258</v>
      </c>
      <c r="R130" s="14">
        <f t="shared" si="31"/>
        <v>0</v>
      </c>
      <c r="S130" s="14">
        <f t="shared" si="31"/>
        <v>50</v>
      </c>
      <c r="T130" s="14">
        <f t="shared" si="31"/>
        <v>0</v>
      </c>
      <c r="U130" s="14">
        <v>0</v>
      </c>
      <c r="V130" s="14">
        <v>0</v>
      </c>
      <c r="W130" s="14">
        <v>0</v>
      </c>
    </row>
    <row r="131" spans="1:23" s="12" customFormat="1" ht="14.1" customHeight="1">
      <c r="A131" s="37" t="s">
        <v>41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40" t="s">
        <v>42</v>
      </c>
      <c r="M131" s="41"/>
      <c r="N131" s="46" t="s">
        <v>23</v>
      </c>
      <c r="O131" s="49" t="s">
        <v>20</v>
      </c>
      <c r="P131" s="20" t="s">
        <v>100</v>
      </c>
      <c r="Q131" s="14">
        <v>2304</v>
      </c>
      <c r="R131" s="14">
        <v>768</v>
      </c>
      <c r="S131" s="14">
        <v>768</v>
      </c>
      <c r="T131" s="14">
        <v>768</v>
      </c>
      <c r="U131" s="14">
        <v>0</v>
      </c>
      <c r="V131" s="14">
        <v>0</v>
      </c>
      <c r="W131" s="14">
        <v>0</v>
      </c>
    </row>
    <row r="132" spans="1:23" s="12" customFormat="1" ht="14.1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42"/>
      <c r="M132" s="43"/>
      <c r="N132" s="47"/>
      <c r="O132" s="50"/>
      <c r="P132" s="21" t="s">
        <v>103</v>
      </c>
      <c r="Q132" s="14">
        <v>2304</v>
      </c>
      <c r="R132" s="14">
        <v>768</v>
      </c>
      <c r="S132" s="14">
        <v>768</v>
      </c>
      <c r="T132" s="14">
        <v>768</v>
      </c>
      <c r="U132" s="14">
        <v>0</v>
      </c>
      <c r="V132" s="14">
        <v>0</v>
      </c>
      <c r="W132" s="14">
        <v>0</v>
      </c>
    </row>
    <row r="133" spans="1:23" s="12" customFormat="1" ht="14.1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42"/>
      <c r="M133" s="43"/>
      <c r="N133" s="47"/>
      <c r="O133" s="50"/>
      <c r="P133" s="21" t="s">
        <v>104</v>
      </c>
      <c r="Q133" s="18">
        <f>Q132-S132-T132+S133</f>
        <v>1152</v>
      </c>
      <c r="R133" s="18"/>
      <c r="S133" s="18">
        <v>384</v>
      </c>
      <c r="T133" s="18">
        <v>0</v>
      </c>
      <c r="U133" s="14">
        <v>0</v>
      </c>
      <c r="V133" s="14">
        <v>0</v>
      </c>
      <c r="W133" s="14">
        <v>0</v>
      </c>
    </row>
    <row r="134" spans="1:23" s="12" customFormat="1" ht="14.1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44"/>
      <c r="M134" s="45"/>
      <c r="N134" s="48"/>
      <c r="O134" s="51"/>
      <c r="P134" s="22" t="s">
        <v>12</v>
      </c>
      <c r="Q134" s="14">
        <f t="shared" ref="Q134:T134" si="32">(Q133/Q132)*100</f>
        <v>50</v>
      </c>
      <c r="R134" s="14">
        <f t="shared" si="32"/>
        <v>0</v>
      </c>
      <c r="S134" s="14">
        <f t="shared" si="32"/>
        <v>50</v>
      </c>
      <c r="T134" s="14">
        <f t="shared" si="32"/>
        <v>0</v>
      </c>
      <c r="U134" s="14">
        <v>0</v>
      </c>
      <c r="V134" s="14">
        <v>0</v>
      </c>
      <c r="W134" s="14">
        <v>0</v>
      </c>
    </row>
    <row r="135" spans="1:23" s="13" customFormat="1" ht="14.1" customHeight="1">
      <c r="A135" s="37" t="s">
        <v>43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40" t="s">
        <v>44</v>
      </c>
      <c r="M135" s="41"/>
      <c r="N135" s="46" t="s">
        <v>23</v>
      </c>
      <c r="O135" s="49" t="s">
        <v>20</v>
      </c>
      <c r="P135" s="20" t="s">
        <v>100</v>
      </c>
      <c r="Q135" s="14">
        <v>15781</v>
      </c>
      <c r="R135" s="14">
        <v>3345</v>
      </c>
      <c r="S135" s="14">
        <v>6218</v>
      </c>
      <c r="T135" s="14">
        <v>6218</v>
      </c>
      <c r="U135" s="14">
        <v>0</v>
      </c>
      <c r="V135" s="14">
        <v>0</v>
      </c>
      <c r="W135" s="14">
        <v>0</v>
      </c>
    </row>
    <row r="136" spans="1:23" s="13" customFormat="1" ht="14.1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42"/>
      <c r="M136" s="43"/>
      <c r="N136" s="47"/>
      <c r="O136" s="50"/>
      <c r="P136" s="21" t="s">
        <v>103</v>
      </c>
      <c r="Q136" s="14">
        <v>15781</v>
      </c>
      <c r="R136" s="14">
        <v>3345</v>
      </c>
      <c r="S136" s="14">
        <v>6218</v>
      </c>
      <c r="T136" s="14">
        <v>6218</v>
      </c>
      <c r="U136" s="14">
        <v>0</v>
      </c>
      <c r="V136" s="14">
        <v>0</v>
      </c>
      <c r="W136" s="14">
        <v>0</v>
      </c>
    </row>
    <row r="137" spans="1:23" s="13" customFormat="1" ht="14.1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42"/>
      <c r="M137" s="43"/>
      <c r="N137" s="47"/>
      <c r="O137" s="50"/>
      <c r="P137" s="21" t="s">
        <v>104</v>
      </c>
      <c r="Q137" s="18">
        <f>Q136-S136-T136+S137</f>
        <v>6454</v>
      </c>
      <c r="R137" s="18"/>
      <c r="S137" s="18">
        <v>3109</v>
      </c>
      <c r="T137" s="18">
        <v>0</v>
      </c>
      <c r="U137" s="14">
        <v>0</v>
      </c>
      <c r="V137" s="14">
        <v>0</v>
      </c>
      <c r="W137" s="14">
        <v>0</v>
      </c>
    </row>
    <row r="138" spans="1:23" s="13" customFormat="1" ht="14.1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44"/>
      <c r="M138" s="45"/>
      <c r="N138" s="48"/>
      <c r="O138" s="51"/>
      <c r="P138" s="22" t="s">
        <v>12</v>
      </c>
      <c r="Q138" s="14">
        <f t="shared" ref="Q138:T138" si="33">(Q137/Q136)*100</f>
        <v>40.897281541093719</v>
      </c>
      <c r="R138" s="14">
        <f t="shared" si="33"/>
        <v>0</v>
      </c>
      <c r="S138" s="14">
        <f t="shared" si="33"/>
        <v>50</v>
      </c>
      <c r="T138" s="14">
        <f t="shared" si="33"/>
        <v>0</v>
      </c>
      <c r="U138" s="14">
        <v>0</v>
      </c>
      <c r="V138" s="14">
        <v>0</v>
      </c>
      <c r="W138" s="14">
        <v>0</v>
      </c>
    </row>
    <row r="139" spans="1:23" s="15" customFormat="1" ht="14.1" customHeight="1">
      <c r="A139" s="37" t="s">
        <v>45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40" t="s">
        <v>46</v>
      </c>
      <c r="M139" s="41"/>
      <c r="N139" s="46" t="s">
        <v>23</v>
      </c>
      <c r="O139" s="49" t="s">
        <v>20</v>
      </c>
      <c r="P139" s="20" t="s">
        <v>100</v>
      </c>
      <c r="Q139" s="14">
        <v>15362</v>
      </c>
      <c r="R139" s="14">
        <v>4806</v>
      </c>
      <c r="S139" s="14">
        <v>5278</v>
      </c>
      <c r="T139" s="14">
        <v>5278</v>
      </c>
      <c r="U139" s="14">
        <v>0</v>
      </c>
      <c r="V139" s="14">
        <v>0</v>
      </c>
      <c r="W139" s="14">
        <v>0</v>
      </c>
    </row>
    <row r="140" spans="1:23" s="15" customFormat="1" ht="14.1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42"/>
      <c r="M140" s="43"/>
      <c r="N140" s="47"/>
      <c r="O140" s="50"/>
      <c r="P140" s="21" t="s">
        <v>103</v>
      </c>
      <c r="Q140" s="14">
        <v>15362</v>
      </c>
      <c r="R140" s="14">
        <v>4806</v>
      </c>
      <c r="S140" s="14">
        <v>5278</v>
      </c>
      <c r="T140" s="14">
        <v>5278</v>
      </c>
      <c r="U140" s="14">
        <v>0</v>
      </c>
      <c r="V140" s="14">
        <v>0</v>
      </c>
      <c r="W140" s="14">
        <v>0</v>
      </c>
    </row>
    <row r="141" spans="1:23" s="15" customFormat="1" ht="14.1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42"/>
      <c r="M141" s="43"/>
      <c r="N141" s="47"/>
      <c r="O141" s="50"/>
      <c r="P141" s="21" t="s">
        <v>104</v>
      </c>
      <c r="Q141" s="18">
        <f>Q140-S140-T140+S141</f>
        <v>7445</v>
      </c>
      <c r="R141" s="18"/>
      <c r="S141" s="18">
        <v>2639</v>
      </c>
      <c r="T141" s="18">
        <v>0</v>
      </c>
      <c r="U141" s="14">
        <v>0</v>
      </c>
      <c r="V141" s="14">
        <v>0</v>
      </c>
      <c r="W141" s="14">
        <v>0</v>
      </c>
    </row>
    <row r="142" spans="1:23" s="15" customFormat="1" ht="14.1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44"/>
      <c r="M142" s="45"/>
      <c r="N142" s="48"/>
      <c r="O142" s="51"/>
      <c r="P142" s="36" t="s">
        <v>12</v>
      </c>
      <c r="Q142" s="14">
        <f t="shared" ref="Q142:T142" si="34">(Q141/Q140)*100</f>
        <v>48.463741700299437</v>
      </c>
      <c r="R142" s="14">
        <f t="shared" si="34"/>
        <v>0</v>
      </c>
      <c r="S142" s="14">
        <f t="shared" si="34"/>
        <v>50</v>
      </c>
      <c r="T142" s="14">
        <f t="shared" si="34"/>
        <v>0</v>
      </c>
      <c r="U142" s="14">
        <v>0</v>
      </c>
      <c r="V142" s="14">
        <v>0</v>
      </c>
      <c r="W142" s="14">
        <v>0</v>
      </c>
    </row>
    <row r="143" spans="1:23" s="13" customFormat="1" ht="14.1" customHeight="1">
      <c r="A143" s="37" t="s">
        <v>45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40" t="s">
        <v>47</v>
      </c>
      <c r="M143" s="41"/>
      <c r="N143" s="46" t="s">
        <v>23</v>
      </c>
      <c r="O143" s="49" t="s">
        <v>20</v>
      </c>
      <c r="P143" s="20" t="s">
        <v>100</v>
      </c>
      <c r="Q143" s="14">
        <v>3630</v>
      </c>
      <c r="R143" s="14">
        <v>1210</v>
      </c>
      <c r="S143" s="14">
        <v>1210</v>
      </c>
      <c r="T143" s="14">
        <v>1210</v>
      </c>
      <c r="U143" s="14">
        <v>0</v>
      </c>
      <c r="V143" s="14">
        <v>0</v>
      </c>
      <c r="W143" s="14">
        <v>0</v>
      </c>
    </row>
    <row r="144" spans="1:23" s="13" customFormat="1" ht="14.1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42"/>
      <c r="M144" s="43"/>
      <c r="N144" s="47"/>
      <c r="O144" s="50"/>
      <c r="P144" s="21" t="s">
        <v>103</v>
      </c>
      <c r="Q144" s="14">
        <v>3630</v>
      </c>
      <c r="R144" s="14">
        <v>1210</v>
      </c>
      <c r="S144" s="14">
        <v>1210</v>
      </c>
      <c r="T144" s="14">
        <v>1210</v>
      </c>
      <c r="U144" s="14">
        <v>0</v>
      </c>
      <c r="V144" s="14">
        <v>0</v>
      </c>
      <c r="W144" s="14">
        <v>0</v>
      </c>
    </row>
    <row r="145" spans="1:23" s="13" customFormat="1" ht="14.1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42"/>
      <c r="M145" s="43"/>
      <c r="N145" s="47"/>
      <c r="O145" s="50"/>
      <c r="P145" s="21" t="s">
        <v>104</v>
      </c>
      <c r="Q145" s="18">
        <f>Q144-S144-T144+S145</f>
        <v>1815</v>
      </c>
      <c r="R145" s="18"/>
      <c r="S145" s="18">
        <v>605</v>
      </c>
      <c r="T145" s="18">
        <v>0</v>
      </c>
      <c r="U145" s="14">
        <v>0</v>
      </c>
      <c r="V145" s="14">
        <v>0</v>
      </c>
      <c r="W145" s="14">
        <v>0</v>
      </c>
    </row>
    <row r="146" spans="1:23" s="13" customFormat="1" ht="14.1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44"/>
      <c r="M146" s="45"/>
      <c r="N146" s="48"/>
      <c r="O146" s="51"/>
      <c r="P146" s="22" t="s">
        <v>12</v>
      </c>
      <c r="Q146" s="14">
        <f t="shared" ref="Q146:T146" si="35">(Q145/Q144)*100</f>
        <v>50</v>
      </c>
      <c r="R146" s="14">
        <f t="shared" si="35"/>
        <v>0</v>
      </c>
      <c r="S146" s="14">
        <f t="shared" si="35"/>
        <v>50</v>
      </c>
      <c r="T146" s="14">
        <f t="shared" si="35"/>
        <v>0</v>
      </c>
      <c r="U146" s="14">
        <v>0</v>
      </c>
      <c r="V146" s="14">
        <v>0</v>
      </c>
      <c r="W146" s="14">
        <v>0</v>
      </c>
    </row>
    <row r="147" spans="1:23" s="13" customFormat="1" ht="14.1" customHeight="1">
      <c r="A147" s="37" t="s">
        <v>45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40" t="s">
        <v>48</v>
      </c>
      <c r="M147" s="41"/>
      <c r="N147" s="46" t="s">
        <v>23</v>
      </c>
      <c r="O147" s="49" t="s">
        <v>20</v>
      </c>
      <c r="P147" s="20" t="s">
        <v>100</v>
      </c>
      <c r="Q147" s="14">
        <v>8826</v>
      </c>
      <c r="R147" s="14">
        <v>2738</v>
      </c>
      <c r="S147" s="14">
        <v>3044</v>
      </c>
      <c r="T147" s="14">
        <v>3044</v>
      </c>
      <c r="U147" s="14">
        <v>0</v>
      </c>
      <c r="V147" s="14">
        <v>0</v>
      </c>
      <c r="W147" s="14">
        <v>0</v>
      </c>
    </row>
    <row r="148" spans="1:23" s="13" customFormat="1" ht="14.1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42"/>
      <c r="M148" s="43"/>
      <c r="N148" s="47"/>
      <c r="O148" s="50"/>
      <c r="P148" s="21" t="s">
        <v>103</v>
      </c>
      <c r="Q148" s="14">
        <v>8826</v>
      </c>
      <c r="R148" s="14">
        <v>2738</v>
      </c>
      <c r="S148" s="14">
        <v>3044</v>
      </c>
      <c r="T148" s="14">
        <v>3044</v>
      </c>
      <c r="U148" s="14">
        <v>0</v>
      </c>
      <c r="V148" s="14">
        <v>0</v>
      </c>
      <c r="W148" s="14">
        <v>0</v>
      </c>
    </row>
    <row r="149" spans="1:23" s="13" customFormat="1" ht="14.1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42"/>
      <c r="M149" s="43"/>
      <c r="N149" s="47"/>
      <c r="O149" s="50"/>
      <c r="P149" s="21" t="s">
        <v>104</v>
      </c>
      <c r="Q149" s="18">
        <f>Q148-S148-T148+S149</f>
        <v>3837.5</v>
      </c>
      <c r="R149" s="18"/>
      <c r="S149" s="18">
        <v>1099.5</v>
      </c>
      <c r="T149" s="18">
        <v>0</v>
      </c>
      <c r="U149" s="14">
        <v>0</v>
      </c>
      <c r="V149" s="14">
        <v>0</v>
      </c>
      <c r="W149" s="14">
        <v>0</v>
      </c>
    </row>
    <row r="150" spans="1:23" s="13" customFormat="1" ht="14.1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42"/>
      <c r="M150" s="43"/>
      <c r="N150" s="47"/>
      <c r="O150" s="50"/>
      <c r="P150" s="22" t="s">
        <v>12</v>
      </c>
      <c r="Q150" s="14">
        <f t="shared" ref="Q150:T150" si="36">(Q149/Q148)*100</f>
        <v>43.479492408792204</v>
      </c>
      <c r="R150" s="14">
        <f t="shared" si="36"/>
        <v>0</v>
      </c>
      <c r="S150" s="14">
        <f t="shared" si="36"/>
        <v>36.120236530880426</v>
      </c>
      <c r="T150" s="14">
        <f t="shared" si="36"/>
        <v>0</v>
      </c>
      <c r="U150" s="14">
        <v>0</v>
      </c>
      <c r="V150" s="14">
        <v>0</v>
      </c>
      <c r="W150" s="14">
        <v>0</v>
      </c>
    </row>
    <row r="151" spans="1:23" s="13" customFormat="1" ht="14.1" customHeight="1">
      <c r="A151" s="37" t="s">
        <v>45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116" t="s">
        <v>49</v>
      </c>
      <c r="M151" s="77"/>
      <c r="N151" s="39" t="s">
        <v>23</v>
      </c>
      <c r="O151" s="39" t="s">
        <v>20</v>
      </c>
      <c r="P151" s="20" t="s">
        <v>100</v>
      </c>
      <c r="Q151" s="14">
        <v>5439</v>
      </c>
      <c r="R151" s="14">
        <v>1813</v>
      </c>
      <c r="S151" s="14">
        <v>1813</v>
      </c>
      <c r="T151" s="14">
        <v>1813</v>
      </c>
      <c r="U151" s="14">
        <v>0</v>
      </c>
      <c r="V151" s="14">
        <v>0</v>
      </c>
      <c r="W151" s="14">
        <v>0</v>
      </c>
    </row>
    <row r="152" spans="1:23" s="13" customFormat="1" ht="14.1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116"/>
      <c r="M152" s="77"/>
      <c r="N152" s="39"/>
      <c r="O152" s="39"/>
      <c r="P152" s="21" t="s">
        <v>103</v>
      </c>
      <c r="Q152" s="14">
        <v>5439</v>
      </c>
      <c r="R152" s="14">
        <v>1813</v>
      </c>
      <c r="S152" s="14">
        <v>1813</v>
      </c>
      <c r="T152" s="14">
        <v>1813</v>
      </c>
      <c r="U152" s="14">
        <v>0</v>
      </c>
      <c r="V152" s="14">
        <v>0</v>
      </c>
      <c r="W152" s="14">
        <v>0</v>
      </c>
    </row>
    <row r="153" spans="1:23" s="13" customFormat="1" ht="14.1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116"/>
      <c r="M153" s="77"/>
      <c r="N153" s="39"/>
      <c r="O153" s="39"/>
      <c r="P153" s="21" t="s">
        <v>104</v>
      </c>
      <c r="Q153" s="18">
        <f>Q152-S152-T152+S153</f>
        <v>2719.5</v>
      </c>
      <c r="R153" s="18"/>
      <c r="S153" s="18">
        <v>906.5</v>
      </c>
      <c r="T153" s="18">
        <v>0</v>
      </c>
      <c r="U153" s="14">
        <v>0</v>
      </c>
      <c r="V153" s="14">
        <v>0</v>
      </c>
      <c r="W153" s="14">
        <v>0</v>
      </c>
    </row>
    <row r="154" spans="1:23" s="13" customFormat="1" ht="14.1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116"/>
      <c r="M154" s="77"/>
      <c r="N154" s="39"/>
      <c r="O154" s="39"/>
      <c r="P154" s="22" t="s">
        <v>12</v>
      </c>
      <c r="Q154" s="14">
        <f t="shared" ref="Q154:T154" si="37">(Q153/Q152)*100</f>
        <v>50</v>
      </c>
      <c r="R154" s="14">
        <f t="shared" si="37"/>
        <v>0</v>
      </c>
      <c r="S154" s="14">
        <f t="shared" si="37"/>
        <v>50</v>
      </c>
      <c r="T154" s="14">
        <f t="shared" si="37"/>
        <v>0</v>
      </c>
      <c r="U154" s="14">
        <v>0</v>
      </c>
      <c r="V154" s="14">
        <v>0</v>
      </c>
      <c r="W154" s="14">
        <v>0</v>
      </c>
    </row>
    <row r="155" spans="1:23" s="11" customFormat="1" ht="14.1" customHeight="1">
      <c r="A155" s="37" t="s">
        <v>45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42" t="s">
        <v>50</v>
      </c>
      <c r="M155" s="43"/>
      <c r="N155" s="125" t="s">
        <v>23</v>
      </c>
      <c r="O155" s="126" t="s">
        <v>20</v>
      </c>
      <c r="P155" s="20" t="s">
        <v>100</v>
      </c>
      <c r="Q155" s="14">
        <v>2922</v>
      </c>
      <c r="R155" s="14">
        <v>974</v>
      </c>
      <c r="S155" s="14">
        <v>974</v>
      </c>
      <c r="T155" s="14">
        <v>974</v>
      </c>
      <c r="U155" s="14">
        <v>0</v>
      </c>
      <c r="V155" s="14">
        <v>0</v>
      </c>
      <c r="W155" s="14">
        <v>0</v>
      </c>
    </row>
    <row r="156" spans="1:23" s="11" customFormat="1" ht="18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42"/>
      <c r="M156" s="43"/>
      <c r="N156" s="47"/>
      <c r="O156" s="50"/>
      <c r="P156" s="21" t="s">
        <v>103</v>
      </c>
      <c r="Q156" s="14">
        <v>2922</v>
      </c>
      <c r="R156" s="14">
        <v>974</v>
      </c>
      <c r="S156" s="14">
        <v>974</v>
      </c>
      <c r="T156" s="14">
        <v>974</v>
      </c>
      <c r="U156" s="14">
        <v>0</v>
      </c>
      <c r="V156" s="14">
        <v>0</v>
      </c>
      <c r="W156" s="14">
        <v>0</v>
      </c>
    </row>
    <row r="157" spans="1:23" s="11" customFormat="1" ht="14.1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42"/>
      <c r="M157" s="43"/>
      <c r="N157" s="47"/>
      <c r="O157" s="50"/>
      <c r="P157" s="21" t="s">
        <v>104</v>
      </c>
      <c r="Q157" s="18">
        <f>Q156-S156-T156+S157</f>
        <v>1461</v>
      </c>
      <c r="R157" s="18"/>
      <c r="S157" s="18">
        <v>487</v>
      </c>
      <c r="T157" s="18">
        <v>0</v>
      </c>
      <c r="U157" s="14">
        <v>0</v>
      </c>
      <c r="V157" s="14">
        <v>0</v>
      </c>
      <c r="W157" s="14">
        <v>0</v>
      </c>
    </row>
    <row r="158" spans="1:23" s="11" customFormat="1" ht="14.1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44"/>
      <c r="M158" s="45"/>
      <c r="N158" s="48"/>
      <c r="O158" s="51"/>
      <c r="P158" s="22" t="s">
        <v>12</v>
      </c>
      <c r="Q158" s="14">
        <f t="shared" ref="Q158:T158" si="38">(Q157/Q156)*100</f>
        <v>50</v>
      </c>
      <c r="R158" s="14">
        <f t="shared" si="38"/>
        <v>0</v>
      </c>
      <c r="S158" s="14">
        <f t="shared" si="38"/>
        <v>50</v>
      </c>
      <c r="T158" s="14">
        <f t="shared" si="38"/>
        <v>0</v>
      </c>
      <c r="U158" s="14">
        <v>0</v>
      </c>
      <c r="V158" s="14">
        <v>0</v>
      </c>
      <c r="W158" s="14">
        <v>0</v>
      </c>
    </row>
    <row r="159" spans="1:23" s="12" customFormat="1" ht="14.1" customHeight="1">
      <c r="A159" s="37" t="s">
        <v>45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40" t="s">
        <v>34</v>
      </c>
      <c r="M159" s="41"/>
      <c r="N159" s="46" t="s">
        <v>23</v>
      </c>
      <c r="O159" s="49" t="s">
        <v>20</v>
      </c>
      <c r="P159" s="20" t="s">
        <v>100</v>
      </c>
      <c r="Q159" s="14">
        <v>7359</v>
      </c>
      <c r="R159" s="14">
        <v>2453</v>
      </c>
      <c r="S159" s="14">
        <v>2453</v>
      </c>
      <c r="T159" s="14">
        <v>2453</v>
      </c>
      <c r="U159" s="14">
        <v>0</v>
      </c>
      <c r="V159" s="14">
        <v>0</v>
      </c>
      <c r="W159" s="14">
        <v>0</v>
      </c>
    </row>
    <row r="160" spans="1:23" s="12" customFormat="1" ht="14.1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42"/>
      <c r="M160" s="43"/>
      <c r="N160" s="47"/>
      <c r="O160" s="50"/>
      <c r="P160" s="21" t="s">
        <v>103</v>
      </c>
      <c r="Q160" s="14">
        <v>7359</v>
      </c>
      <c r="R160" s="14">
        <v>2453</v>
      </c>
      <c r="S160" s="14">
        <v>2453</v>
      </c>
      <c r="T160" s="14">
        <v>2453</v>
      </c>
      <c r="U160" s="14">
        <v>0</v>
      </c>
      <c r="V160" s="14">
        <v>0</v>
      </c>
      <c r="W160" s="14">
        <v>0</v>
      </c>
    </row>
    <row r="161" spans="1:23" s="12" customFormat="1" ht="14.1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42"/>
      <c r="M161" s="43"/>
      <c r="N161" s="47"/>
      <c r="O161" s="50"/>
      <c r="P161" s="21" t="s">
        <v>104</v>
      </c>
      <c r="Q161" s="18">
        <f>Q160-S160-T160+S161</f>
        <v>3679.5</v>
      </c>
      <c r="R161" s="18"/>
      <c r="S161" s="18">
        <v>1226.5</v>
      </c>
      <c r="T161" s="18">
        <v>0</v>
      </c>
      <c r="U161" s="14">
        <v>0</v>
      </c>
      <c r="V161" s="14">
        <v>0</v>
      </c>
      <c r="W161" s="14">
        <v>0</v>
      </c>
    </row>
    <row r="162" spans="1:23" s="12" customFormat="1" ht="14.1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44"/>
      <c r="M162" s="45"/>
      <c r="N162" s="48"/>
      <c r="O162" s="51"/>
      <c r="P162" s="22" t="s">
        <v>12</v>
      </c>
      <c r="Q162" s="14">
        <f t="shared" ref="Q162:T162" si="39">(Q161/Q160)*100</f>
        <v>50</v>
      </c>
      <c r="R162" s="14">
        <f t="shared" si="39"/>
        <v>0</v>
      </c>
      <c r="S162" s="14">
        <f t="shared" si="39"/>
        <v>50</v>
      </c>
      <c r="T162" s="14">
        <f t="shared" si="39"/>
        <v>0</v>
      </c>
      <c r="U162" s="14">
        <v>0</v>
      </c>
      <c r="V162" s="14">
        <v>0</v>
      </c>
      <c r="W162" s="14">
        <v>0</v>
      </c>
    </row>
    <row r="163" spans="1:23" s="12" customFormat="1" ht="14.1" customHeight="1">
      <c r="A163" s="37" t="s">
        <v>45</v>
      </c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40" t="s">
        <v>18</v>
      </c>
      <c r="M163" s="41"/>
      <c r="N163" s="46" t="s">
        <v>23</v>
      </c>
      <c r="O163" s="49" t="s">
        <v>20</v>
      </c>
      <c r="P163" s="20" t="s">
        <v>100</v>
      </c>
      <c r="Q163" s="14">
        <v>8296</v>
      </c>
      <c r="R163" s="14">
        <v>2516</v>
      </c>
      <c r="S163" s="14">
        <v>2890</v>
      </c>
      <c r="T163" s="14">
        <v>2890</v>
      </c>
      <c r="U163" s="14">
        <v>0</v>
      </c>
      <c r="V163" s="14">
        <v>0</v>
      </c>
      <c r="W163" s="14">
        <v>0</v>
      </c>
    </row>
    <row r="164" spans="1:23" s="12" customFormat="1" ht="14.1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42"/>
      <c r="M164" s="43"/>
      <c r="N164" s="47"/>
      <c r="O164" s="50"/>
      <c r="P164" s="21" t="s">
        <v>103</v>
      </c>
      <c r="Q164" s="14">
        <v>8296</v>
      </c>
      <c r="R164" s="14">
        <v>2516</v>
      </c>
      <c r="S164" s="14">
        <v>2890</v>
      </c>
      <c r="T164" s="14">
        <v>2890</v>
      </c>
      <c r="U164" s="14">
        <v>0</v>
      </c>
      <c r="V164" s="14">
        <v>0</v>
      </c>
      <c r="W164" s="14">
        <v>0</v>
      </c>
    </row>
    <row r="165" spans="1:23" s="12" customFormat="1" ht="14.1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42"/>
      <c r="M165" s="43"/>
      <c r="N165" s="47"/>
      <c r="O165" s="50"/>
      <c r="P165" s="21" t="s">
        <v>104</v>
      </c>
      <c r="Q165" s="14">
        <f>Q164-S164-T164+S165</f>
        <v>4057.5</v>
      </c>
      <c r="R165" s="14"/>
      <c r="S165" s="18">
        <v>1541.5</v>
      </c>
      <c r="T165" s="18">
        <v>0</v>
      </c>
      <c r="U165" s="14">
        <v>0</v>
      </c>
      <c r="V165" s="14">
        <v>0</v>
      </c>
      <c r="W165" s="14">
        <v>0</v>
      </c>
    </row>
    <row r="166" spans="1:23" s="12" customFormat="1" ht="14.1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44"/>
      <c r="M166" s="45"/>
      <c r="N166" s="48"/>
      <c r="O166" s="51"/>
      <c r="P166" s="22" t="s">
        <v>12</v>
      </c>
      <c r="Q166" s="14">
        <f t="shared" ref="Q166:T166" si="40">(Q165/Q164)*100</f>
        <v>48.909112825458052</v>
      </c>
      <c r="R166" s="14">
        <f t="shared" si="40"/>
        <v>0</v>
      </c>
      <c r="S166" s="14">
        <f t="shared" si="40"/>
        <v>53.339100346020764</v>
      </c>
      <c r="T166" s="14">
        <f t="shared" si="40"/>
        <v>0</v>
      </c>
      <c r="U166" s="14">
        <v>0</v>
      </c>
      <c r="V166" s="14">
        <v>0</v>
      </c>
      <c r="W166" s="14">
        <v>0</v>
      </c>
    </row>
    <row r="167" spans="1:23" s="12" customFormat="1" ht="14.1" customHeight="1">
      <c r="A167" s="37" t="s">
        <v>45</v>
      </c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40" t="s">
        <v>51</v>
      </c>
      <c r="M167" s="41"/>
      <c r="N167" s="46" t="s">
        <v>23</v>
      </c>
      <c r="O167" s="49" t="s">
        <v>20</v>
      </c>
      <c r="P167" s="20" t="s">
        <v>100</v>
      </c>
      <c r="Q167" s="14">
        <v>6267</v>
      </c>
      <c r="R167" s="14">
        <v>2089</v>
      </c>
      <c r="S167" s="14">
        <v>2089</v>
      </c>
      <c r="T167" s="14">
        <v>2089</v>
      </c>
      <c r="U167" s="14">
        <v>0</v>
      </c>
      <c r="V167" s="14">
        <v>0</v>
      </c>
      <c r="W167" s="14">
        <v>0</v>
      </c>
    </row>
    <row r="168" spans="1:23" s="12" customFormat="1" ht="14.1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42"/>
      <c r="M168" s="43"/>
      <c r="N168" s="47"/>
      <c r="O168" s="50"/>
      <c r="P168" s="21" t="s">
        <v>103</v>
      </c>
      <c r="Q168" s="14">
        <v>6267</v>
      </c>
      <c r="R168" s="14">
        <v>2089</v>
      </c>
      <c r="S168" s="14">
        <v>2089</v>
      </c>
      <c r="T168" s="14">
        <v>2089</v>
      </c>
      <c r="U168" s="14">
        <v>0</v>
      </c>
      <c r="V168" s="14">
        <v>0</v>
      </c>
      <c r="W168" s="14">
        <v>0</v>
      </c>
    </row>
    <row r="169" spans="1:23" s="12" customFormat="1" ht="14.1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42"/>
      <c r="M169" s="43"/>
      <c r="N169" s="47"/>
      <c r="O169" s="50"/>
      <c r="P169" s="21" t="s">
        <v>104</v>
      </c>
      <c r="Q169" s="18">
        <f>Q168-S168-T168+S169</f>
        <v>3133.5</v>
      </c>
      <c r="R169" s="18"/>
      <c r="S169" s="18">
        <v>1044.5</v>
      </c>
      <c r="T169" s="18">
        <v>0</v>
      </c>
      <c r="U169" s="14">
        <v>0</v>
      </c>
      <c r="V169" s="14">
        <v>0</v>
      </c>
      <c r="W169" s="14">
        <v>0</v>
      </c>
    </row>
    <row r="170" spans="1:23" s="12" customFormat="1" ht="14.1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44"/>
      <c r="M170" s="45"/>
      <c r="N170" s="48"/>
      <c r="O170" s="51"/>
      <c r="P170" s="22" t="s">
        <v>12</v>
      </c>
      <c r="Q170" s="14">
        <f t="shared" ref="Q170:T170" si="41">(Q169/Q168)*100</f>
        <v>50</v>
      </c>
      <c r="R170" s="14">
        <f t="shared" si="41"/>
        <v>0</v>
      </c>
      <c r="S170" s="14">
        <f t="shared" si="41"/>
        <v>50</v>
      </c>
      <c r="T170" s="14">
        <f t="shared" si="41"/>
        <v>0</v>
      </c>
      <c r="U170" s="14">
        <v>0</v>
      </c>
      <c r="V170" s="14">
        <v>0</v>
      </c>
      <c r="W170" s="14">
        <v>0</v>
      </c>
    </row>
    <row r="171" spans="1:23" s="13" customFormat="1" ht="14.1" customHeight="1">
      <c r="A171" s="37" t="s">
        <v>45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40" t="s">
        <v>52</v>
      </c>
      <c r="M171" s="41"/>
      <c r="N171" s="46" t="s">
        <v>23</v>
      </c>
      <c r="O171" s="49" t="s">
        <v>20</v>
      </c>
      <c r="P171" s="20" t="s">
        <v>100</v>
      </c>
      <c r="Q171" s="14">
        <v>6951</v>
      </c>
      <c r="R171" s="14">
        <v>2317</v>
      </c>
      <c r="S171" s="14">
        <v>2317</v>
      </c>
      <c r="T171" s="14">
        <v>2317</v>
      </c>
      <c r="U171" s="14">
        <v>0</v>
      </c>
      <c r="V171" s="14">
        <v>0</v>
      </c>
      <c r="W171" s="14">
        <v>0</v>
      </c>
    </row>
    <row r="172" spans="1:23" s="13" customFormat="1" ht="14.1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42"/>
      <c r="M172" s="43"/>
      <c r="N172" s="47"/>
      <c r="O172" s="50"/>
      <c r="P172" s="21" t="s">
        <v>103</v>
      </c>
      <c r="Q172" s="14">
        <v>6951</v>
      </c>
      <c r="R172" s="14">
        <v>2317</v>
      </c>
      <c r="S172" s="14">
        <v>2317</v>
      </c>
      <c r="T172" s="14">
        <v>2317</v>
      </c>
      <c r="U172" s="14">
        <v>0</v>
      </c>
      <c r="V172" s="14">
        <v>0</v>
      </c>
      <c r="W172" s="14">
        <v>0</v>
      </c>
    </row>
    <row r="173" spans="1:23" s="13" customFormat="1" ht="14.1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42"/>
      <c r="M173" s="43"/>
      <c r="N173" s="47"/>
      <c r="O173" s="50"/>
      <c r="P173" s="21" t="s">
        <v>104</v>
      </c>
      <c r="Q173" s="18">
        <f>Q172-S172-T172+S173</f>
        <v>3475.5</v>
      </c>
      <c r="R173" s="18"/>
      <c r="S173" s="18">
        <v>1158.5</v>
      </c>
      <c r="T173" s="18">
        <v>0</v>
      </c>
      <c r="U173" s="14">
        <v>0</v>
      </c>
      <c r="V173" s="14">
        <v>0</v>
      </c>
      <c r="W173" s="14">
        <v>0</v>
      </c>
    </row>
    <row r="174" spans="1:23" s="13" customFormat="1" ht="14.1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44"/>
      <c r="M174" s="45"/>
      <c r="N174" s="48"/>
      <c r="O174" s="51"/>
      <c r="P174" s="22" t="s">
        <v>12</v>
      </c>
      <c r="Q174" s="14">
        <f t="shared" ref="Q174:T174" si="42">(Q173/Q172)*100</f>
        <v>50</v>
      </c>
      <c r="R174" s="14">
        <f t="shared" si="42"/>
        <v>0</v>
      </c>
      <c r="S174" s="14">
        <f t="shared" si="42"/>
        <v>50</v>
      </c>
      <c r="T174" s="14">
        <f t="shared" si="42"/>
        <v>0</v>
      </c>
      <c r="U174" s="14">
        <v>0</v>
      </c>
      <c r="V174" s="14">
        <v>0</v>
      </c>
      <c r="W174" s="14">
        <v>0</v>
      </c>
    </row>
    <row r="175" spans="1:23" s="12" customFormat="1" ht="14.1" customHeight="1">
      <c r="A175" s="37" t="s">
        <v>45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40" t="s">
        <v>32</v>
      </c>
      <c r="M175" s="41"/>
      <c r="N175" s="46" t="s">
        <v>23</v>
      </c>
      <c r="O175" s="49" t="s">
        <v>20</v>
      </c>
      <c r="P175" s="20" t="s">
        <v>100</v>
      </c>
      <c r="Q175" s="14">
        <v>55160</v>
      </c>
      <c r="R175" s="14">
        <v>22436</v>
      </c>
      <c r="S175" s="14">
        <v>16362</v>
      </c>
      <c r="T175" s="14">
        <v>16362</v>
      </c>
      <c r="U175" s="14">
        <v>0</v>
      </c>
      <c r="V175" s="14">
        <v>0</v>
      </c>
      <c r="W175" s="14">
        <v>0</v>
      </c>
    </row>
    <row r="176" spans="1:23" s="12" customFormat="1" ht="14.1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42"/>
      <c r="M176" s="43"/>
      <c r="N176" s="47"/>
      <c r="O176" s="50"/>
      <c r="P176" s="21" t="s">
        <v>103</v>
      </c>
      <c r="Q176" s="14">
        <v>55160</v>
      </c>
      <c r="R176" s="14">
        <v>22436</v>
      </c>
      <c r="S176" s="14">
        <v>16362</v>
      </c>
      <c r="T176" s="14">
        <v>16362</v>
      </c>
      <c r="U176" s="14">
        <v>0</v>
      </c>
      <c r="V176" s="14">
        <v>0</v>
      </c>
      <c r="W176" s="14">
        <v>0</v>
      </c>
    </row>
    <row r="177" spans="1:23" s="12" customFormat="1" ht="14.1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42"/>
      <c r="M177" s="43"/>
      <c r="N177" s="47"/>
      <c r="O177" s="50"/>
      <c r="P177" s="21" t="s">
        <v>104</v>
      </c>
      <c r="Q177" s="14">
        <f>Q176-T176-U176-S176+S177</f>
        <v>30617</v>
      </c>
      <c r="R177" s="14"/>
      <c r="S177" s="18">
        <v>8181</v>
      </c>
      <c r="T177" s="18">
        <v>0</v>
      </c>
      <c r="U177" s="18">
        <v>0</v>
      </c>
      <c r="V177" s="14">
        <v>0</v>
      </c>
      <c r="W177" s="14">
        <v>0</v>
      </c>
    </row>
    <row r="178" spans="1:23" s="12" customFormat="1" ht="14.1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44"/>
      <c r="M178" s="45"/>
      <c r="N178" s="48"/>
      <c r="O178" s="51"/>
      <c r="P178" s="22" t="s">
        <v>12</v>
      </c>
      <c r="Q178" s="14">
        <f t="shared" ref="Q178:T178" si="43">(Q177/Q176)*100</f>
        <v>55.505801305293687</v>
      </c>
      <c r="R178" s="14">
        <f t="shared" si="43"/>
        <v>0</v>
      </c>
      <c r="S178" s="14">
        <f t="shared" si="43"/>
        <v>50</v>
      </c>
      <c r="T178" s="14">
        <f t="shared" si="43"/>
        <v>0</v>
      </c>
      <c r="U178" s="14">
        <v>0</v>
      </c>
      <c r="V178" s="14">
        <v>0</v>
      </c>
      <c r="W178" s="14">
        <v>0</v>
      </c>
    </row>
    <row r="179" spans="1:23" s="13" customFormat="1" ht="14.1" customHeight="1">
      <c r="A179" s="37" t="s">
        <v>45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40" t="s">
        <v>53</v>
      </c>
      <c r="M179" s="41"/>
      <c r="N179" s="46" t="s">
        <v>23</v>
      </c>
      <c r="O179" s="49" t="s">
        <v>20</v>
      </c>
      <c r="P179" s="20" t="s">
        <v>100</v>
      </c>
      <c r="Q179" s="14">
        <v>5967</v>
      </c>
      <c r="R179" s="14">
        <v>1989</v>
      </c>
      <c r="S179" s="14">
        <v>1989</v>
      </c>
      <c r="T179" s="14">
        <v>1989</v>
      </c>
      <c r="U179" s="14">
        <v>0</v>
      </c>
      <c r="V179" s="14">
        <v>0</v>
      </c>
      <c r="W179" s="14">
        <v>0</v>
      </c>
    </row>
    <row r="180" spans="1:23" s="13" customFormat="1" ht="14.1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42"/>
      <c r="M180" s="43"/>
      <c r="N180" s="47"/>
      <c r="O180" s="50"/>
      <c r="P180" s="21" t="s">
        <v>103</v>
      </c>
      <c r="Q180" s="14">
        <v>5967</v>
      </c>
      <c r="R180" s="14">
        <v>1989</v>
      </c>
      <c r="S180" s="14">
        <v>1989</v>
      </c>
      <c r="T180" s="14">
        <v>1989</v>
      </c>
      <c r="U180" s="14">
        <v>0</v>
      </c>
      <c r="V180" s="14">
        <v>0</v>
      </c>
      <c r="W180" s="14">
        <v>0</v>
      </c>
    </row>
    <row r="181" spans="1:23" s="13" customFormat="1" ht="14.1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42"/>
      <c r="M181" s="43"/>
      <c r="N181" s="47"/>
      <c r="O181" s="50"/>
      <c r="P181" s="21" t="s">
        <v>104</v>
      </c>
      <c r="Q181" s="18">
        <f>Q180-S180-T180+S181</f>
        <v>2983.5</v>
      </c>
      <c r="R181" s="18"/>
      <c r="S181" s="18">
        <v>994.5</v>
      </c>
      <c r="T181" s="18">
        <v>0</v>
      </c>
      <c r="U181" s="18">
        <v>0</v>
      </c>
      <c r="V181" s="14">
        <v>0</v>
      </c>
      <c r="W181" s="14">
        <v>0</v>
      </c>
    </row>
    <row r="182" spans="1:23" s="13" customFormat="1" ht="14.1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44"/>
      <c r="M182" s="45"/>
      <c r="N182" s="48"/>
      <c r="O182" s="51"/>
      <c r="P182" s="22" t="s">
        <v>12</v>
      </c>
      <c r="Q182" s="14">
        <f t="shared" ref="Q182:T182" si="44">(Q181/Q180)*100</f>
        <v>50</v>
      </c>
      <c r="R182" s="14">
        <f t="shared" si="44"/>
        <v>0</v>
      </c>
      <c r="S182" s="14">
        <f t="shared" si="44"/>
        <v>50</v>
      </c>
      <c r="T182" s="14">
        <f t="shared" si="44"/>
        <v>0</v>
      </c>
      <c r="U182" s="14">
        <v>0</v>
      </c>
      <c r="V182" s="14">
        <v>0</v>
      </c>
      <c r="W182" s="14">
        <v>0</v>
      </c>
    </row>
    <row r="183" spans="1:23" s="12" customFormat="1" ht="14.1" customHeight="1">
      <c r="A183" s="37" t="s">
        <v>54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40" t="s">
        <v>18</v>
      </c>
      <c r="M183" s="41"/>
      <c r="N183" s="46" t="s">
        <v>55</v>
      </c>
      <c r="O183" s="49" t="s">
        <v>24</v>
      </c>
      <c r="P183" s="20" t="s">
        <v>100</v>
      </c>
      <c r="Q183" s="14">
        <v>2940</v>
      </c>
      <c r="R183" s="14">
        <v>738</v>
      </c>
      <c r="S183" s="14">
        <v>738</v>
      </c>
      <c r="T183" s="14">
        <v>0</v>
      </c>
      <c r="U183" s="14">
        <v>0</v>
      </c>
      <c r="V183" s="14">
        <v>0</v>
      </c>
      <c r="W183" s="14">
        <v>0</v>
      </c>
    </row>
    <row r="184" spans="1:23" s="12" customFormat="1" ht="14.1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42"/>
      <c r="M184" s="43"/>
      <c r="N184" s="47"/>
      <c r="O184" s="50"/>
      <c r="P184" s="21" t="s">
        <v>103</v>
      </c>
      <c r="Q184" s="14">
        <v>2940</v>
      </c>
      <c r="R184" s="14">
        <v>738</v>
      </c>
      <c r="S184" s="14">
        <v>738</v>
      </c>
      <c r="T184" s="14">
        <v>0</v>
      </c>
      <c r="U184" s="14">
        <v>0</v>
      </c>
      <c r="V184" s="14">
        <v>0</v>
      </c>
      <c r="W184" s="14">
        <v>0</v>
      </c>
    </row>
    <row r="185" spans="1:23" s="12" customFormat="1" ht="14.1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42"/>
      <c r="M185" s="43"/>
      <c r="N185" s="47"/>
      <c r="O185" s="50"/>
      <c r="P185" s="21" t="s">
        <v>104</v>
      </c>
      <c r="Q185" s="14">
        <f>Q184-S184-T184+S185</f>
        <v>2509.5</v>
      </c>
      <c r="R185" s="14"/>
      <c r="S185" s="18">
        <v>307.5</v>
      </c>
      <c r="T185" s="18">
        <v>0</v>
      </c>
      <c r="U185" s="18">
        <v>0</v>
      </c>
      <c r="V185" s="14">
        <v>0</v>
      </c>
      <c r="W185" s="14">
        <v>0</v>
      </c>
    </row>
    <row r="186" spans="1:23" s="12" customFormat="1" ht="14.1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44"/>
      <c r="M186" s="45"/>
      <c r="N186" s="48"/>
      <c r="O186" s="51"/>
      <c r="P186" s="22" t="s">
        <v>12</v>
      </c>
      <c r="Q186" s="14">
        <f t="shared" ref="Q186:S186" si="45">(Q185/Q184)*100</f>
        <v>85.357142857142847</v>
      </c>
      <c r="R186" s="14">
        <f t="shared" si="45"/>
        <v>0</v>
      </c>
      <c r="S186" s="14">
        <f t="shared" si="45"/>
        <v>41.666666666666671</v>
      </c>
      <c r="T186" s="18">
        <v>0</v>
      </c>
      <c r="U186" s="18">
        <v>0</v>
      </c>
      <c r="V186" s="18">
        <v>0</v>
      </c>
      <c r="W186" s="14">
        <v>0</v>
      </c>
    </row>
    <row r="187" spans="1:23" s="11" customFormat="1" ht="14.1" customHeight="1">
      <c r="A187" s="37" t="s">
        <v>56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40" t="s">
        <v>57</v>
      </c>
      <c r="M187" s="41"/>
      <c r="N187" s="46" t="s">
        <v>23</v>
      </c>
      <c r="O187" s="49" t="s">
        <v>35</v>
      </c>
      <c r="P187" s="20" t="s">
        <v>100</v>
      </c>
      <c r="Q187" s="14">
        <v>1755.16</v>
      </c>
      <c r="R187" s="14">
        <v>527.66999999999996</v>
      </c>
      <c r="S187" s="14">
        <v>584.28</v>
      </c>
      <c r="T187" s="14">
        <v>593.04</v>
      </c>
      <c r="U187" s="14">
        <v>50.17</v>
      </c>
      <c r="V187" s="14">
        <v>0</v>
      </c>
      <c r="W187" s="14">
        <v>0</v>
      </c>
    </row>
    <row r="188" spans="1:23" s="11" customFormat="1" ht="14.1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42"/>
      <c r="M188" s="43"/>
      <c r="N188" s="47"/>
      <c r="O188" s="50"/>
      <c r="P188" s="21" t="s">
        <v>103</v>
      </c>
      <c r="Q188" s="14">
        <v>1779.88</v>
      </c>
      <c r="R188" s="14">
        <v>527.66999999999996</v>
      </c>
      <c r="S188" s="14">
        <v>609</v>
      </c>
      <c r="T188" s="14">
        <v>593.04</v>
      </c>
      <c r="U188" s="14">
        <v>50.17</v>
      </c>
      <c r="V188" s="14">
        <v>0</v>
      </c>
      <c r="W188" s="14">
        <v>24.72</v>
      </c>
    </row>
    <row r="189" spans="1:23" s="11" customFormat="1" ht="14.1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42"/>
      <c r="M189" s="43"/>
      <c r="N189" s="47"/>
      <c r="O189" s="50"/>
      <c r="P189" s="21" t="s">
        <v>104</v>
      </c>
      <c r="Q189" s="18">
        <v>783.72</v>
      </c>
      <c r="R189" s="18"/>
      <c r="S189" s="18">
        <v>304.5</v>
      </c>
      <c r="T189" s="18">
        <v>0</v>
      </c>
      <c r="U189" s="18">
        <v>0</v>
      </c>
      <c r="V189" s="14">
        <v>0</v>
      </c>
      <c r="W189" s="14">
        <v>24.72</v>
      </c>
    </row>
    <row r="190" spans="1:23" s="11" customFormat="1" ht="14.1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44"/>
      <c r="M190" s="45"/>
      <c r="N190" s="48"/>
      <c r="O190" s="51"/>
      <c r="P190" s="22" t="s">
        <v>12</v>
      </c>
      <c r="Q190" s="14">
        <f t="shared" ref="Q190:W190" si="46">(Q189/Q188)*100</f>
        <v>44.032181944850215</v>
      </c>
      <c r="R190" s="14">
        <f t="shared" si="46"/>
        <v>0</v>
      </c>
      <c r="S190" s="14">
        <f t="shared" si="46"/>
        <v>50</v>
      </c>
      <c r="T190" s="14">
        <f t="shared" si="46"/>
        <v>0</v>
      </c>
      <c r="U190" s="14">
        <f t="shared" si="46"/>
        <v>0</v>
      </c>
      <c r="V190" s="14">
        <v>0</v>
      </c>
      <c r="W190" s="14">
        <f t="shared" si="46"/>
        <v>100</v>
      </c>
    </row>
    <row r="191" spans="1:23" s="13" customFormat="1" ht="14.1" customHeight="1">
      <c r="A191" s="37" t="s">
        <v>58</v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40" t="s">
        <v>49</v>
      </c>
      <c r="M191" s="41"/>
      <c r="N191" s="46" t="s">
        <v>23</v>
      </c>
      <c r="O191" s="49" t="s">
        <v>35</v>
      </c>
      <c r="P191" s="20" t="s">
        <v>100</v>
      </c>
      <c r="Q191" s="14">
        <v>1755.27</v>
      </c>
      <c r="R191" s="14">
        <v>527.66999999999996</v>
      </c>
      <c r="S191" s="14">
        <v>584.4</v>
      </c>
      <c r="T191" s="14">
        <v>593.04</v>
      </c>
      <c r="U191" s="14">
        <v>50.16</v>
      </c>
      <c r="V191" s="14">
        <v>0</v>
      </c>
      <c r="W191" s="14">
        <v>0</v>
      </c>
    </row>
    <row r="192" spans="1:23" s="13" customFormat="1" ht="14.1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42"/>
      <c r="M192" s="43"/>
      <c r="N192" s="47"/>
      <c r="O192" s="50"/>
      <c r="P192" s="21" t="s">
        <v>103</v>
      </c>
      <c r="Q192" s="14">
        <v>1963.98</v>
      </c>
      <c r="R192" s="14">
        <v>527.66999999999996</v>
      </c>
      <c r="S192" s="14">
        <v>609</v>
      </c>
      <c r="T192" s="14">
        <v>618.16</v>
      </c>
      <c r="U192" s="14">
        <v>209.15</v>
      </c>
      <c r="V192" s="14">
        <v>0</v>
      </c>
      <c r="W192" s="14">
        <v>208.71</v>
      </c>
    </row>
    <row r="193" spans="1:23" s="13" customFormat="1" ht="14.1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42"/>
      <c r="M193" s="43"/>
      <c r="N193" s="47"/>
      <c r="O193" s="50"/>
      <c r="P193" s="21" t="s">
        <v>104</v>
      </c>
      <c r="Q193" s="18">
        <v>735.75</v>
      </c>
      <c r="R193" s="18"/>
      <c r="S193" s="18">
        <v>304.5</v>
      </c>
      <c r="T193" s="18">
        <v>0</v>
      </c>
      <c r="U193" s="18">
        <v>0</v>
      </c>
      <c r="V193" s="14">
        <v>0</v>
      </c>
      <c r="W193" s="14">
        <v>208.71</v>
      </c>
    </row>
    <row r="194" spans="1:23" s="13" customFormat="1" ht="14.1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44"/>
      <c r="M194" s="45"/>
      <c r="N194" s="48"/>
      <c r="O194" s="51"/>
      <c r="P194" s="22" t="s">
        <v>12</v>
      </c>
      <c r="Q194" s="14">
        <f t="shared" ref="Q194:W194" si="47">(Q193/Q192)*100</f>
        <v>37.462194116029693</v>
      </c>
      <c r="R194" s="14">
        <f t="shared" si="47"/>
        <v>0</v>
      </c>
      <c r="S194" s="14">
        <f t="shared" si="47"/>
        <v>50</v>
      </c>
      <c r="T194" s="14">
        <f t="shared" si="47"/>
        <v>0</v>
      </c>
      <c r="U194" s="14">
        <f t="shared" si="47"/>
        <v>0</v>
      </c>
      <c r="V194" s="14">
        <v>0</v>
      </c>
      <c r="W194" s="14">
        <f t="shared" si="47"/>
        <v>100</v>
      </c>
    </row>
    <row r="195" spans="1:23" s="12" customFormat="1" ht="14.1" customHeight="1">
      <c r="A195" s="37" t="s">
        <v>59</v>
      </c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40" t="s">
        <v>42</v>
      </c>
      <c r="M195" s="41"/>
      <c r="N195" s="46" t="s">
        <v>23</v>
      </c>
      <c r="O195" s="49" t="s">
        <v>35</v>
      </c>
      <c r="P195" s="20" t="s">
        <v>100</v>
      </c>
      <c r="Q195" s="14">
        <v>1744.9</v>
      </c>
      <c r="R195" s="14">
        <v>527.66999999999996</v>
      </c>
      <c r="S195" s="14">
        <v>584.27</v>
      </c>
      <c r="T195" s="14">
        <v>584.27</v>
      </c>
      <c r="U195" s="14">
        <v>48.69</v>
      </c>
      <c r="V195" s="14">
        <v>0</v>
      </c>
      <c r="W195" s="14">
        <v>0</v>
      </c>
    </row>
    <row r="196" spans="1:23" s="12" customFormat="1" ht="14.1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42"/>
      <c r="M196" s="43"/>
      <c r="N196" s="47"/>
      <c r="O196" s="50"/>
      <c r="P196" s="21" t="s">
        <v>103</v>
      </c>
      <c r="Q196" s="14">
        <v>1911.66</v>
      </c>
      <c r="R196" s="14">
        <v>527.66999999999996</v>
      </c>
      <c r="S196" s="14">
        <v>609</v>
      </c>
      <c r="T196" s="14">
        <v>618.14</v>
      </c>
      <c r="U196" s="14">
        <v>156.85</v>
      </c>
      <c r="V196" s="14">
        <v>0</v>
      </c>
      <c r="W196" s="14">
        <v>166.76</v>
      </c>
    </row>
    <row r="197" spans="1:23" s="12" customFormat="1" ht="14.1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42"/>
      <c r="M197" s="43"/>
      <c r="N197" s="47"/>
      <c r="O197" s="50"/>
      <c r="P197" s="21" t="s">
        <v>104</v>
      </c>
      <c r="Q197" s="18">
        <f>Q196-S196-T196-U196+S197</f>
        <v>832.17000000000007</v>
      </c>
      <c r="R197" s="18"/>
      <c r="S197" s="18">
        <v>304.5</v>
      </c>
      <c r="T197" s="18">
        <v>0</v>
      </c>
      <c r="U197" s="18">
        <v>0</v>
      </c>
      <c r="V197" s="14">
        <v>0</v>
      </c>
      <c r="W197" s="14">
        <v>166.76</v>
      </c>
    </row>
    <row r="198" spans="1:23" s="12" customFormat="1" ht="14.1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44"/>
      <c r="M198" s="45"/>
      <c r="N198" s="48"/>
      <c r="O198" s="51"/>
      <c r="P198" s="22" t="s">
        <v>12</v>
      </c>
      <c r="Q198" s="14">
        <f t="shared" ref="Q198:W198" si="48">(Q197/Q196)*100</f>
        <v>43.531276482219646</v>
      </c>
      <c r="R198" s="14">
        <f t="shared" si="48"/>
        <v>0</v>
      </c>
      <c r="S198" s="14">
        <f t="shared" si="48"/>
        <v>50</v>
      </c>
      <c r="T198" s="14">
        <f t="shared" si="48"/>
        <v>0</v>
      </c>
      <c r="U198" s="14">
        <f t="shared" si="48"/>
        <v>0</v>
      </c>
      <c r="V198" s="14">
        <v>0</v>
      </c>
      <c r="W198" s="14">
        <f t="shared" si="48"/>
        <v>100</v>
      </c>
    </row>
    <row r="199" spans="1:23" s="13" customFormat="1" ht="14.1" customHeight="1">
      <c r="A199" s="37" t="s">
        <v>60</v>
      </c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40" t="s">
        <v>61</v>
      </c>
      <c r="M199" s="41"/>
      <c r="N199" s="46" t="s">
        <v>62</v>
      </c>
      <c r="O199" s="49" t="s">
        <v>24</v>
      </c>
      <c r="P199" s="20" t="s">
        <v>100</v>
      </c>
      <c r="Q199" s="14">
        <v>2296.62</v>
      </c>
      <c r="R199" s="14">
        <v>738</v>
      </c>
      <c r="S199" s="14">
        <v>738</v>
      </c>
      <c r="T199" s="14">
        <v>0</v>
      </c>
      <c r="U199" s="14">
        <v>0</v>
      </c>
      <c r="V199" s="14">
        <v>0</v>
      </c>
      <c r="W199" s="14">
        <v>0</v>
      </c>
    </row>
    <row r="200" spans="1:23" s="13" customFormat="1" ht="14.1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42"/>
      <c r="M200" s="43"/>
      <c r="N200" s="47"/>
      <c r="O200" s="50"/>
      <c r="P200" s="21" t="s">
        <v>103</v>
      </c>
      <c r="Q200" s="14">
        <v>2296.62</v>
      </c>
      <c r="R200" s="14">
        <v>738</v>
      </c>
      <c r="S200" s="14">
        <v>738</v>
      </c>
      <c r="T200" s="14">
        <v>0</v>
      </c>
      <c r="U200" s="14">
        <v>0</v>
      </c>
      <c r="V200" s="14">
        <v>0</v>
      </c>
      <c r="W200" s="14">
        <v>0</v>
      </c>
    </row>
    <row r="201" spans="1:23" s="13" customFormat="1" ht="14.1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42"/>
      <c r="M201" s="43"/>
      <c r="N201" s="47"/>
      <c r="O201" s="50"/>
      <c r="P201" s="21" t="s">
        <v>104</v>
      </c>
      <c r="Q201" s="18">
        <v>1558.62</v>
      </c>
      <c r="R201" s="18"/>
      <c r="S201" s="18">
        <v>0</v>
      </c>
      <c r="T201" s="18">
        <v>0</v>
      </c>
      <c r="U201" s="18">
        <v>0</v>
      </c>
      <c r="V201" s="14">
        <v>0</v>
      </c>
      <c r="W201" s="14">
        <v>0</v>
      </c>
    </row>
    <row r="202" spans="1:23" s="13" customFormat="1" ht="14.1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44"/>
      <c r="M202" s="45"/>
      <c r="N202" s="48"/>
      <c r="O202" s="51"/>
      <c r="P202" s="22" t="s">
        <v>12</v>
      </c>
      <c r="Q202" s="14">
        <f t="shared" ref="Q202:S202" si="49">(Q201/Q200)*100</f>
        <v>67.865820205345244</v>
      </c>
      <c r="R202" s="14">
        <f t="shared" si="49"/>
        <v>0</v>
      </c>
      <c r="S202" s="14">
        <f t="shared" si="49"/>
        <v>0</v>
      </c>
      <c r="T202" s="14">
        <v>0</v>
      </c>
      <c r="U202" s="14">
        <v>0</v>
      </c>
      <c r="V202" s="14">
        <v>0</v>
      </c>
      <c r="W202" s="14">
        <v>0</v>
      </c>
    </row>
    <row r="203" spans="1:23" s="12" customFormat="1" ht="14.1" customHeight="1">
      <c r="A203" s="37" t="s">
        <v>63</v>
      </c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40" t="s">
        <v>64</v>
      </c>
      <c r="M203" s="41"/>
      <c r="N203" s="46" t="s">
        <v>23</v>
      </c>
      <c r="O203" s="49" t="s">
        <v>20</v>
      </c>
      <c r="P203" s="20" t="s">
        <v>100</v>
      </c>
      <c r="Q203" s="14">
        <v>12658</v>
      </c>
      <c r="R203" s="14">
        <v>4340</v>
      </c>
      <c r="S203" s="14">
        <v>4340</v>
      </c>
      <c r="T203" s="14">
        <v>3978</v>
      </c>
      <c r="U203" s="14">
        <v>0</v>
      </c>
      <c r="V203" s="14">
        <v>0</v>
      </c>
      <c r="W203" s="14">
        <v>0</v>
      </c>
    </row>
    <row r="204" spans="1:23" s="12" customFormat="1" ht="14.1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42"/>
      <c r="M204" s="43"/>
      <c r="N204" s="47"/>
      <c r="O204" s="50"/>
      <c r="P204" s="21" t="s">
        <v>103</v>
      </c>
      <c r="Q204" s="14">
        <v>12658</v>
      </c>
      <c r="R204" s="14">
        <v>4340</v>
      </c>
      <c r="S204" s="14">
        <v>4340</v>
      </c>
      <c r="T204" s="14">
        <v>3978</v>
      </c>
      <c r="U204" s="14">
        <v>0</v>
      </c>
      <c r="V204" s="14">
        <v>0</v>
      </c>
      <c r="W204" s="14">
        <v>0</v>
      </c>
    </row>
    <row r="205" spans="1:23" s="12" customFormat="1" ht="14.1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42"/>
      <c r="M205" s="43"/>
      <c r="N205" s="47"/>
      <c r="O205" s="50"/>
      <c r="P205" s="21" t="s">
        <v>104</v>
      </c>
      <c r="Q205" s="18">
        <f>Q204-S204-T204+S205</f>
        <v>6243.83</v>
      </c>
      <c r="R205" s="18"/>
      <c r="S205" s="18">
        <v>1903.83</v>
      </c>
      <c r="T205" s="18">
        <v>0</v>
      </c>
      <c r="U205" s="18">
        <v>0</v>
      </c>
      <c r="V205" s="14">
        <v>0</v>
      </c>
      <c r="W205" s="14">
        <v>0</v>
      </c>
    </row>
    <row r="206" spans="1:23" s="12" customFormat="1" ht="14.1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44"/>
      <c r="M206" s="45"/>
      <c r="N206" s="47"/>
      <c r="O206" s="50"/>
      <c r="P206" s="22" t="s">
        <v>12</v>
      </c>
      <c r="Q206" s="14">
        <f t="shared" ref="Q206:T206" si="50">(Q205/Q204)*100</f>
        <v>49.327144888607997</v>
      </c>
      <c r="R206" s="14">
        <f t="shared" si="50"/>
        <v>0</v>
      </c>
      <c r="S206" s="14">
        <f t="shared" si="50"/>
        <v>43.867050691244238</v>
      </c>
      <c r="T206" s="14">
        <f t="shared" si="50"/>
        <v>0</v>
      </c>
      <c r="U206" s="14">
        <v>0</v>
      </c>
      <c r="V206" s="14">
        <v>0</v>
      </c>
      <c r="W206" s="14">
        <v>0</v>
      </c>
    </row>
    <row r="207" spans="1:23" s="12" customFormat="1" ht="14.1" customHeight="1">
      <c r="A207" s="37" t="s">
        <v>109</v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40" t="s">
        <v>22</v>
      </c>
      <c r="M207" s="40"/>
      <c r="N207" s="24"/>
      <c r="O207" s="27"/>
      <c r="P207" s="20" t="s">
        <v>100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</row>
    <row r="208" spans="1:23" s="12" customFormat="1" ht="14.1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42"/>
      <c r="M208" s="42"/>
      <c r="N208" s="25" t="s">
        <v>24</v>
      </c>
      <c r="O208" s="28" t="s">
        <v>35</v>
      </c>
      <c r="P208" s="21" t="s">
        <v>103</v>
      </c>
      <c r="Q208" s="14">
        <v>46951.97</v>
      </c>
      <c r="R208" s="14"/>
      <c r="S208" s="14">
        <v>19083.3</v>
      </c>
      <c r="T208" s="14">
        <v>19083.3</v>
      </c>
      <c r="U208" s="14">
        <v>8785.3700000000008</v>
      </c>
      <c r="V208" s="14">
        <v>0</v>
      </c>
      <c r="W208" s="14">
        <v>46951.97</v>
      </c>
    </row>
    <row r="209" spans="1:23" s="12" customFormat="1" ht="14.1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42"/>
      <c r="M209" s="42"/>
      <c r="N209" s="25"/>
      <c r="O209" s="28"/>
      <c r="P209" s="21" t="s">
        <v>104</v>
      </c>
      <c r="Q209" s="14">
        <f>Q208-S208-T208-U208+S209</f>
        <v>1.8189894035458565E-12</v>
      </c>
      <c r="R209" s="14"/>
      <c r="S209" s="14">
        <v>0</v>
      </c>
      <c r="T209" s="14">
        <v>0</v>
      </c>
      <c r="U209" s="14">
        <v>0</v>
      </c>
      <c r="V209" s="14">
        <v>0</v>
      </c>
      <c r="W209" s="14">
        <v>46951.97</v>
      </c>
    </row>
    <row r="210" spans="1:23" s="12" customFormat="1" ht="14.1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44"/>
      <c r="M210" s="44"/>
      <c r="N210" s="26"/>
      <c r="O210" s="23"/>
      <c r="P210" s="22" t="s">
        <v>12</v>
      </c>
      <c r="Q210" s="14">
        <f t="shared" ref="Q210:W210" si="51">(Q209/Q208)*100</f>
        <v>3.8741492711506177E-15</v>
      </c>
      <c r="R210" s="14" t="e">
        <f t="shared" si="51"/>
        <v>#DIV/0!</v>
      </c>
      <c r="S210" s="14">
        <f t="shared" si="51"/>
        <v>0</v>
      </c>
      <c r="T210" s="14">
        <f t="shared" si="51"/>
        <v>0</v>
      </c>
      <c r="U210" s="14">
        <f t="shared" si="51"/>
        <v>0</v>
      </c>
      <c r="V210" s="14">
        <v>0</v>
      </c>
      <c r="W210" s="14">
        <f t="shared" si="51"/>
        <v>100</v>
      </c>
    </row>
    <row r="211" spans="1:23" s="12" customFormat="1" ht="14.1" customHeight="1">
      <c r="A211" s="37" t="s">
        <v>110</v>
      </c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40" t="s">
        <v>75</v>
      </c>
      <c r="M211" s="40"/>
      <c r="N211" s="46" t="s">
        <v>24</v>
      </c>
      <c r="O211" s="49" t="s">
        <v>20</v>
      </c>
      <c r="P211" s="20" t="s">
        <v>100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</row>
    <row r="212" spans="1:23" s="12" customFormat="1" ht="14.1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42"/>
      <c r="M212" s="42"/>
      <c r="N212" s="47"/>
      <c r="O212" s="50"/>
      <c r="P212" s="21" t="s">
        <v>103</v>
      </c>
      <c r="Q212" s="14">
        <v>21841</v>
      </c>
      <c r="R212" s="14"/>
      <c r="S212" s="14">
        <v>7280</v>
      </c>
      <c r="T212" s="14">
        <v>14561</v>
      </c>
      <c r="U212" s="14">
        <v>0</v>
      </c>
      <c r="V212" s="14">
        <v>0</v>
      </c>
      <c r="W212" s="14">
        <v>21841</v>
      </c>
    </row>
    <row r="213" spans="1:23" s="12" customFormat="1" ht="14.1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42"/>
      <c r="M213" s="42"/>
      <c r="N213" s="47"/>
      <c r="O213" s="50"/>
      <c r="P213" s="21" t="s">
        <v>104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21841</v>
      </c>
    </row>
    <row r="214" spans="1:23" s="12" customFormat="1" ht="14.1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44"/>
      <c r="M214" s="44"/>
      <c r="N214" s="48"/>
      <c r="O214" s="51"/>
      <c r="P214" s="22" t="s">
        <v>12</v>
      </c>
      <c r="Q214" s="14">
        <f t="shared" ref="Q214:W214" si="52">(Q213/Q212)*100</f>
        <v>0</v>
      </c>
      <c r="R214" s="14" t="e">
        <f t="shared" si="52"/>
        <v>#DIV/0!</v>
      </c>
      <c r="S214" s="14">
        <f t="shared" si="52"/>
        <v>0</v>
      </c>
      <c r="T214" s="14">
        <f t="shared" si="52"/>
        <v>0</v>
      </c>
      <c r="U214" s="14">
        <v>0</v>
      </c>
      <c r="V214" s="14">
        <v>0</v>
      </c>
      <c r="W214" s="14">
        <f t="shared" si="52"/>
        <v>100</v>
      </c>
    </row>
    <row r="215" spans="1:23" s="12" customFormat="1" ht="14.1" customHeight="1">
      <c r="A215" s="37" t="s">
        <v>110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40" t="s">
        <v>42</v>
      </c>
      <c r="M215" s="40"/>
      <c r="N215" s="46" t="s">
        <v>24</v>
      </c>
      <c r="O215" s="49" t="s">
        <v>20</v>
      </c>
      <c r="P215" s="20" t="s">
        <v>100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</row>
    <row r="216" spans="1:23" s="12" customFormat="1" ht="14.1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42"/>
      <c r="M216" s="42"/>
      <c r="N216" s="47"/>
      <c r="O216" s="50"/>
      <c r="P216" s="21" t="s">
        <v>103</v>
      </c>
      <c r="Q216" s="14">
        <v>14562.01</v>
      </c>
      <c r="R216" s="14"/>
      <c r="S216" s="14">
        <v>4801.8100000000004</v>
      </c>
      <c r="T216" s="14">
        <v>9760.2000000000007</v>
      </c>
      <c r="U216" s="14">
        <v>0</v>
      </c>
      <c r="V216" s="14">
        <v>0</v>
      </c>
      <c r="W216" s="14">
        <v>14562.01</v>
      </c>
    </row>
    <row r="217" spans="1:23" s="12" customFormat="1" ht="14.1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42"/>
      <c r="M217" s="42"/>
      <c r="N217" s="47"/>
      <c r="O217" s="50"/>
      <c r="P217" s="21" t="s">
        <v>104</v>
      </c>
      <c r="Q217" s="14">
        <v>0</v>
      </c>
      <c r="R217" s="14"/>
      <c r="S217" s="14">
        <v>0</v>
      </c>
      <c r="T217" s="14">
        <v>0</v>
      </c>
      <c r="U217" s="14">
        <v>0</v>
      </c>
      <c r="V217" s="14">
        <v>0</v>
      </c>
      <c r="W217" s="14">
        <v>14562.01</v>
      </c>
    </row>
    <row r="218" spans="1:23" s="12" customFormat="1" ht="14.1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44"/>
      <c r="M218" s="44"/>
      <c r="N218" s="48"/>
      <c r="O218" s="51"/>
      <c r="P218" s="22" t="s">
        <v>12</v>
      </c>
      <c r="Q218" s="14">
        <f t="shared" ref="Q218:T218" si="53">(Q217/Q216)*100</f>
        <v>0</v>
      </c>
      <c r="R218" s="14" t="e">
        <f t="shared" si="53"/>
        <v>#DIV/0!</v>
      </c>
      <c r="S218" s="14">
        <f t="shared" si="53"/>
        <v>0</v>
      </c>
      <c r="T218" s="14">
        <f t="shared" si="53"/>
        <v>0</v>
      </c>
      <c r="U218" s="14">
        <v>0</v>
      </c>
      <c r="V218" s="14">
        <v>0</v>
      </c>
      <c r="W218" s="14">
        <f t="shared" ref="W218" si="54">(W217/W216)*100</f>
        <v>100</v>
      </c>
    </row>
    <row r="219" spans="1:23" s="12" customFormat="1" ht="14.1" customHeight="1">
      <c r="A219" s="37" t="s">
        <v>65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40" t="s">
        <v>64</v>
      </c>
      <c r="M219" s="41"/>
      <c r="N219" s="46" t="s">
        <v>23</v>
      </c>
      <c r="O219" s="49" t="s">
        <v>24</v>
      </c>
      <c r="P219" s="20" t="s">
        <v>100</v>
      </c>
      <c r="Q219" s="14">
        <v>71804</v>
      </c>
      <c r="R219" s="14">
        <v>35902</v>
      </c>
      <c r="S219" s="14">
        <v>35902</v>
      </c>
      <c r="T219" s="14">
        <v>0</v>
      </c>
      <c r="U219" s="14">
        <v>0</v>
      </c>
      <c r="V219" s="14">
        <v>0</v>
      </c>
      <c r="W219" s="14">
        <v>0</v>
      </c>
    </row>
    <row r="220" spans="1:23" s="12" customFormat="1" ht="14.1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42"/>
      <c r="M220" s="43"/>
      <c r="N220" s="47"/>
      <c r="O220" s="50"/>
      <c r="P220" s="21" t="s">
        <v>103</v>
      </c>
      <c r="Q220" s="14">
        <v>71804</v>
      </c>
      <c r="R220" s="14">
        <v>35902</v>
      </c>
      <c r="S220" s="14">
        <v>35902</v>
      </c>
      <c r="T220" s="14">
        <v>0</v>
      </c>
      <c r="U220" s="14">
        <v>0</v>
      </c>
      <c r="V220" s="14">
        <v>0</v>
      </c>
      <c r="W220" s="14">
        <v>0</v>
      </c>
    </row>
    <row r="221" spans="1:23" s="12" customFormat="1" ht="14.1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42"/>
      <c r="M221" s="43"/>
      <c r="N221" s="47"/>
      <c r="O221" s="50"/>
      <c r="P221" s="21" t="s">
        <v>104</v>
      </c>
      <c r="Q221" s="18">
        <f>Q220-S220+S221</f>
        <v>55008.43</v>
      </c>
      <c r="R221" s="18"/>
      <c r="S221" s="18">
        <v>19106.43</v>
      </c>
      <c r="T221" s="18">
        <v>0</v>
      </c>
      <c r="U221" s="18">
        <v>0</v>
      </c>
      <c r="V221" s="14">
        <v>0</v>
      </c>
      <c r="W221" s="14">
        <v>0</v>
      </c>
    </row>
    <row r="222" spans="1:23" s="12" customFormat="1" ht="14.1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44"/>
      <c r="M222" s="45"/>
      <c r="N222" s="48"/>
      <c r="O222" s="51"/>
      <c r="P222" s="22" t="s">
        <v>12</v>
      </c>
      <c r="Q222" s="14">
        <f t="shared" ref="Q222:S222" si="55">(Q221/Q220)*100</f>
        <v>76.609144337362821</v>
      </c>
      <c r="R222" s="14">
        <f t="shared" si="55"/>
        <v>0</v>
      </c>
      <c r="S222" s="14">
        <f t="shared" si="55"/>
        <v>53.218288674725642</v>
      </c>
      <c r="T222" s="14">
        <v>0</v>
      </c>
      <c r="U222" s="14">
        <v>0</v>
      </c>
      <c r="V222" s="14">
        <v>0</v>
      </c>
      <c r="W222" s="14">
        <v>0</v>
      </c>
    </row>
    <row r="223" spans="1:23" s="12" customFormat="1" ht="14.1" customHeight="1">
      <c r="A223" s="37" t="s">
        <v>110</v>
      </c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40" t="s">
        <v>18</v>
      </c>
      <c r="M223" s="41"/>
      <c r="N223" s="46" t="s">
        <v>24</v>
      </c>
      <c r="O223" s="49" t="s">
        <v>20</v>
      </c>
      <c r="P223" s="20" t="s">
        <v>100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</row>
    <row r="224" spans="1:23" s="12" customFormat="1" ht="14.1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42"/>
      <c r="M224" s="43"/>
      <c r="N224" s="47"/>
      <c r="O224" s="50"/>
      <c r="P224" s="21" t="s">
        <v>103</v>
      </c>
      <c r="Q224" s="14">
        <v>43437.18</v>
      </c>
      <c r="R224" s="14"/>
      <c r="S224" s="14">
        <v>14479.06</v>
      </c>
      <c r="T224" s="14">
        <v>28958.12</v>
      </c>
      <c r="U224" s="14">
        <v>0</v>
      </c>
      <c r="V224" s="14">
        <v>0</v>
      </c>
      <c r="W224" s="14">
        <v>43437.18</v>
      </c>
    </row>
    <row r="225" spans="1:23" s="12" customFormat="1" ht="14.1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42"/>
      <c r="M225" s="43"/>
      <c r="N225" s="47"/>
      <c r="O225" s="50"/>
      <c r="P225" s="21" t="s">
        <v>104</v>
      </c>
      <c r="Q225" s="14">
        <v>0</v>
      </c>
      <c r="R225" s="14"/>
      <c r="S225" s="14">
        <v>0</v>
      </c>
      <c r="T225" s="14">
        <v>0</v>
      </c>
      <c r="U225" s="14">
        <v>0</v>
      </c>
      <c r="V225" s="14">
        <v>0</v>
      </c>
      <c r="W225" s="14">
        <v>43437.18</v>
      </c>
    </row>
    <row r="226" spans="1:23" s="12" customFormat="1" ht="14.1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44"/>
      <c r="M226" s="45"/>
      <c r="N226" s="48"/>
      <c r="O226" s="51"/>
      <c r="P226" s="22" t="s">
        <v>12</v>
      </c>
      <c r="Q226" s="14">
        <f t="shared" ref="Q226:W226" si="56">(Q225/Q224)*100</f>
        <v>0</v>
      </c>
      <c r="R226" s="14" t="e">
        <f t="shared" si="56"/>
        <v>#DIV/0!</v>
      </c>
      <c r="S226" s="14">
        <f t="shared" si="56"/>
        <v>0</v>
      </c>
      <c r="T226" s="14">
        <f t="shared" si="56"/>
        <v>0</v>
      </c>
      <c r="U226" s="14">
        <v>0</v>
      </c>
      <c r="V226" s="14">
        <v>0</v>
      </c>
      <c r="W226" s="14">
        <f t="shared" si="56"/>
        <v>100</v>
      </c>
    </row>
    <row r="227" spans="1:23" s="12" customFormat="1" ht="14.1" customHeight="1">
      <c r="A227" s="37" t="s">
        <v>110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40" t="s">
        <v>26</v>
      </c>
      <c r="M227" s="41"/>
      <c r="N227" s="46" t="s">
        <v>24</v>
      </c>
      <c r="O227" s="49" t="s">
        <v>20</v>
      </c>
      <c r="P227" s="20" t="s">
        <v>100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</row>
    <row r="228" spans="1:23" s="12" customFormat="1" ht="14.1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42"/>
      <c r="M228" s="43"/>
      <c r="N228" s="47"/>
      <c r="O228" s="50"/>
      <c r="P228" s="21" t="s">
        <v>103</v>
      </c>
      <c r="Q228" s="14">
        <v>60129</v>
      </c>
      <c r="R228" s="14"/>
      <c r="S228" s="14">
        <v>20043</v>
      </c>
      <c r="T228" s="14">
        <v>40086</v>
      </c>
      <c r="U228" s="14">
        <v>0</v>
      </c>
      <c r="V228" s="14">
        <v>0</v>
      </c>
      <c r="W228" s="14">
        <v>60129</v>
      </c>
    </row>
    <row r="229" spans="1:23" s="12" customFormat="1" ht="14.1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42"/>
      <c r="M229" s="43"/>
      <c r="N229" s="47"/>
      <c r="O229" s="50"/>
      <c r="P229" s="21" t="s">
        <v>104</v>
      </c>
      <c r="Q229" s="14">
        <f>Q228-S228-T228+S229</f>
        <v>0</v>
      </c>
      <c r="R229" s="14">
        <f t="shared" ref="R229" si="57">R228-T228-U228-V228+T229</f>
        <v>-40086</v>
      </c>
      <c r="S229" s="14">
        <v>0</v>
      </c>
      <c r="T229" s="14">
        <v>0</v>
      </c>
      <c r="U229" s="14">
        <v>0</v>
      </c>
      <c r="V229" s="14">
        <v>0</v>
      </c>
      <c r="W229" s="14">
        <v>60129</v>
      </c>
    </row>
    <row r="230" spans="1:23" s="12" customFormat="1" ht="14.1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44"/>
      <c r="M230" s="45"/>
      <c r="N230" s="48"/>
      <c r="O230" s="51"/>
      <c r="P230" s="22" t="s">
        <v>12</v>
      </c>
      <c r="Q230" s="14">
        <f t="shared" ref="Q230:W230" si="58">(Q229/Q228)*100</f>
        <v>0</v>
      </c>
      <c r="R230" s="14" t="e">
        <f t="shared" si="58"/>
        <v>#DIV/0!</v>
      </c>
      <c r="S230" s="14">
        <f t="shared" si="58"/>
        <v>0</v>
      </c>
      <c r="T230" s="14">
        <v>0</v>
      </c>
      <c r="U230" s="14">
        <v>0</v>
      </c>
      <c r="V230" s="14">
        <v>0</v>
      </c>
      <c r="W230" s="14">
        <f t="shared" si="58"/>
        <v>100</v>
      </c>
    </row>
    <row r="231" spans="1:23" s="12" customFormat="1" ht="14.1" customHeight="1">
      <c r="A231" s="37" t="s">
        <v>110</v>
      </c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40" t="s">
        <v>64</v>
      </c>
      <c r="M231" s="41"/>
      <c r="N231" s="46" t="s">
        <v>24</v>
      </c>
      <c r="O231" s="49" t="s">
        <v>20</v>
      </c>
      <c r="P231" s="20" t="s">
        <v>100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</row>
    <row r="232" spans="1:23" s="12" customFormat="1" ht="14.1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42"/>
      <c r="M232" s="43"/>
      <c r="N232" s="47"/>
      <c r="O232" s="50"/>
      <c r="P232" s="21" t="s">
        <v>103</v>
      </c>
      <c r="Q232" s="14">
        <v>53982</v>
      </c>
      <c r="R232" s="14"/>
      <c r="S232" s="14">
        <v>17994</v>
      </c>
      <c r="T232" s="14">
        <v>35988</v>
      </c>
      <c r="U232" s="14">
        <v>0</v>
      </c>
      <c r="V232" s="14">
        <v>0</v>
      </c>
      <c r="W232" s="14">
        <v>53982</v>
      </c>
    </row>
    <row r="233" spans="1:23" s="12" customFormat="1" ht="14.1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42"/>
      <c r="M233" s="43"/>
      <c r="N233" s="47"/>
      <c r="O233" s="50"/>
      <c r="P233" s="21" t="s">
        <v>104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53982</v>
      </c>
    </row>
    <row r="234" spans="1:23" s="12" customFormat="1" ht="14.1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44"/>
      <c r="M234" s="45"/>
      <c r="N234" s="48"/>
      <c r="O234" s="51"/>
      <c r="P234" s="22" t="s">
        <v>12</v>
      </c>
      <c r="Q234" s="14">
        <f t="shared" ref="Q234:W234" si="59">(Q233/Q232)*100</f>
        <v>0</v>
      </c>
      <c r="R234" s="14" t="e">
        <f t="shared" si="59"/>
        <v>#DIV/0!</v>
      </c>
      <c r="S234" s="14">
        <f t="shared" si="59"/>
        <v>0</v>
      </c>
      <c r="T234" s="14">
        <f t="shared" si="59"/>
        <v>0</v>
      </c>
      <c r="U234" s="14">
        <v>0</v>
      </c>
      <c r="V234" s="14">
        <v>0</v>
      </c>
      <c r="W234" s="14">
        <f t="shared" si="59"/>
        <v>100</v>
      </c>
    </row>
    <row r="235" spans="1:23" s="12" customFormat="1" ht="14.1" customHeight="1">
      <c r="A235" s="37" t="s">
        <v>110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40" t="s">
        <v>34</v>
      </c>
      <c r="M235" s="41"/>
      <c r="N235" s="46" t="s">
        <v>24</v>
      </c>
      <c r="O235" s="49" t="s">
        <v>20</v>
      </c>
      <c r="P235" s="20" t="s">
        <v>100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</row>
    <row r="236" spans="1:23" s="12" customFormat="1" ht="14.1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42"/>
      <c r="M236" s="43"/>
      <c r="N236" s="47"/>
      <c r="O236" s="50"/>
      <c r="P236" s="21" t="s">
        <v>103</v>
      </c>
      <c r="Q236" s="14">
        <v>53603.82</v>
      </c>
      <c r="R236" s="14"/>
      <c r="S236" s="14">
        <v>17867.939999999999</v>
      </c>
      <c r="T236" s="14">
        <v>35735.879999999997</v>
      </c>
      <c r="U236" s="14">
        <v>0</v>
      </c>
      <c r="V236" s="14">
        <v>0</v>
      </c>
      <c r="W236" s="14">
        <v>53603.82</v>
      </c>
    </row>
    <row r="237" spans="1:23" s="12" customFormat="1" ht="14.1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42"/>
      <c r="M237" s="43"/>
      <c r="N237" s="47"/>
      <c r="O237" s="50"/>
      <c r="P237" s="21" t="s">
        <v>104</v>
      </c>
      <c r="Q237" s="14">
        <f>Q236-S236-T236+S237</f>
        <v>7.2759576141834259E-12</v>
      </c>
      <c r="R237" s="14"/>
      <c r="S237" s="14">
        <v>0</v>
      </c>
      <c r="T237" s="14">
        <v>0</v>
      </c>
      <c r="U237" s="14">
        <v>0</v>
      </c>
      <c r="V237" s="14">
        <v>0</v>
      </c>
      <c r="W237" s="14">
        <v>53603.82</v>
      </c>
    </row>
    <row r="238" spans="1:23" s="12" customFormat="1" ht="14.1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44"/>
      <c r="M238" s="45"/>
      <c r="N238" s="48"/>
      <c r="O238" s="51"/>
      <c r="P238" s="22" t="s">
        <v>12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f t="shared" ref="W238" si="60">(W237/W236)*100</f>
        <v>100</v>
      </c>
    </row>
    <row r="239" spans="1:23" s="12" customFormat="1" ht="14.1" customHeight="1">
      <c r="A239" s="37" t="s">
        <v>66</v>
      </c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40" t="s">
        <v>26</v>
      </c>
      <c r="M239" s="41"/>
      <c r="N239" s="46" t="s">
        <v>19</v>
      </c>
      <c r="O239" s="49" t="s">
        <v>24</v>
      </c>
      <c r="P239" s="20" t="s">
        <v>100</v>
      </c>
      <c r="Q239" s="14">
        <v>1294185.49</v>
      </c>
      <c r="R239" s="14">
        <v>431307.5</v>
      </c>
      <c r="S239" s="14">
        <v>442090.19</v>
      </c>
      <c r="T239" s="14">
        <v>0</v>
      </c>
      <c r="U239" s="14">
        <v>0</v>
      </c>
      <c r="V239" s="14">
        <v>0</v>
      </c>
      <c r="W239" s="14">
        <v>0</v>
      </c>
    </row>
    <row r="240" spans="1:23" s="12" customFormat="1" ht="14.1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42"/>
      <c r="M240" s="43"/>
      <c r="N240" s="47"/>
      <c r="O240" s="50"/>
      <c r="P240" s="21" t="s">
        <v>103</v>
      </c>
      <c r="Q240" s="14">
        <v>1294185.49</v>
      </c>
      <c r="R240" s="14">
        <v>431307.5</v>
      </c>
      <c r="S240" s="14">
        <v>442090.19</v>
      </c>
      <c r="T240" s="14">
        <v>0</v>
      </c>
      <c r="U240" s="14">
        <v>0</v>
      </c>
      <c r="V240" s="14">
        <v>0</v>
      </c>
      <c r="W240" s="14">
        <v>0</v>
      </c>
    </row>
    <row r="241" spans="1:23" s="12" customFormat="1" ht="14.1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42"/>
      <c r="M241" s="43"/>
      <c r="N241" s="47"/>
      <c r="O241" s="50"/>
      <c r="P241" s="21" t="s">
        <v>104</v>
      </c>
      <c r="Q241" s="18">
        <v>1060346.68</v>
      </c>
      <c r="R241" s="14"/>
      <c r="S241" s="18">
        <v>206966.42</v>
      </c>
      <c r="T241" s="18">
        <v>0</v>
      </c>
      <c r="U241" s="18">
        <v>0</v>
      </c>
      <c r="V241" s="14">
        <v>0</v>
      </c>
      <c r="W241" s="14">
        <v>0</v>
      </c>
    </row>
    <row r="242" spans="1:23" s="12" customFormat="1" ht="14.1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44"/>
      <c r="M242" s="45"/>
      <c r="N242" s="48"/>
      <c r="O242" s="51"/>
      <c r="P242" s="22" t="s">
        <v>12</v>
      </c>
      <c r="Q242" s="14">
        <f>(Q241/Q240)*100</f>
        <v>81.931584629340875</v>
      </c>
      <c r="R242" s="14">
        <f>(R241/R240)*100</f>
        <v>0</v>
      </c>
      <c r="S242" s="14">
        <f>(S241/S240)*100</f>
        <v>46.815429222711323</v>
      </c>
      <c r="T242" s="14">
        <v>0</v>
      </c>
      <c r="U242" s="14">
        <v>0</v>
      </c>
      <c r="V242" s="14">
        <v>0</v>
      </c>
      <c r="W242" s="14">
        <v>0</v>
      </c>
    </row>
    <row r="243" spans="1:23" s="12" customFormat="1" ht="14.1" customHeight="1">
      <c r="A243" s="37" t="s">
        <v>66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40" t="s">
        <v>26</v>
      </c>
      <c r="M243" s="41"/>
      <c r="N243" s="46" t="s">
        <v>19</v>
      </c>
      <c r="O243" s="49" t="s">
        <v>24</v>
      </c>
      <c r="P243" s="20" t="s">
        <v>100</v>
      </c>
      <c r="Q243" s="14">
        <v>191526.38</v>
      </c>
      <c r="R243" s="14">
        <v>63829.15</v>
      </c>
      <c r="S243" s="14">
        <v>65424.88</v>
      </c>
      <c r="T243" s="14">
        <v>0</v>
      </c>
      <c r="U243" s="14">
        <v>0</v>
      </c>
      <c r="V243" s="14">
        <v>0</v>
      </c>
      <c r="W243" s="14">
        <v>0</v>
      </c>
    </row>
    <row r="244" spans="1:23" s="12" customFormat="1" ht="14.1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42"/>
      <c r="M244" s="43"/>
      <c r="N244" s="47"/>
      <c r="O244" s="50"/>
      <c r="P244" s="21" t="s">
        <v>103</v>
      </c>
      <c r="Q244" s="14">
        <v>191526.38</v>
      </c>
      <c r="R244" s="14">
        <v>63829.15</v>
      </c>
      <c r="S244" s="14">
        <v>65424.88</v>
      </c>
      <c r="T244" s="14">
        <v>0</v>
      </c>
      <c r="U244" s="14">
        <v>0</v>
      </c>
      <c r="V244" s="14">
        <v>0</v>
      </c>
      <c r="W244" s="14">
        <v>0</v>
      </c>
    </row>
    <row r="245" spans="1:23" s="12" customFormat="1" ht="14.1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42"/>
      <c r="M245" s="43"/>
      <c r="N245" s="47"/>
      <c r="O245" s="50"/>
      <c r="P245" s="21" t="s">
        <v>104</v>
      </c>
      <c r="Q245" s="18">
        <v>146573.611</v>
      </c>
      <c r="R245" s="18"/>
      <c r="S245" s="18">
        <v>25798.639999999999</v>
      </c>
      <c r="T245" s="18">
        <v>0</v>
      </c>
      <c r="U245" s="18">
        <v>0</v>
      </c>
      <c r="V245" s="14">
        <v>0</v>
      </c>
      <c r="W245" s="14">
        <v>0</v>
      </c>
    </row>
    <row r="246" spans="1:23" s="12" customFormat="1" ht="14.1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44"/>
      <c r="M246" s="45"/>
      <c r="N246" s="48"/>
      <c r="O246" s="51"/>
      <c r="P246" s="22" t="s">
        <v>12</v>
      </c>
      <c r="Q246" s="14">
        <f>(Q245/Q244)*100</f>
        <v>76.529202400212441</v>
      </c>
      <c r="R246" s="14">
        <f>(R245/R244)*100</f>
        <v>0</v>
      </c>
      <c r="S246" s="14">
        <f>(S245/S244)*100</f>
        <v>39.432460556289897</v>
      </c>
      <c r="T246" s="14">
        <v>0</v>
      </c>
      <c r="U246" s="14">
        <v>0</v>
      </c>
      <c r="V246" s="14">
        <v>0</v>
      </c>
      <c r="W246" s="14">
        <v>0</v>
      </c>
    </row>
    <row r="247" spans="1:23" s="12" customFormat="1" ht="14.1" customHeight="1">
      <c r="A247" s="37" t="s">
        <v>67</v>
      </c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40" t="s">
        <v>26</v>
      </c>
      <c r="M247" s="41"/>
      <c r="N247" s="46" t="s">
        <v>19</v>
      </c>
      <c r="O247" s="49" t="s">
        <v>20</v>
      </c>
      <c r="P247" s="20" t="s">
        <v>100</v>
      </c>
      <c r="Q247" s="14">
        <v>171843.28</v>
      </c>
      <c r="R247" s="14">
        <v>42544.33</v>
      </c>
      <c r="S247" s="14">
        <v>43369.08</v>
      </c>
      <c r="T247" s="14">
        <v>44164.74</v>
      </c>
      <c r="U247" s="14">
        <v>0</v>
      </c>
      <c r="V247" s="14">
        <v>0</v>
      </c>
      <c r="W247" s="14">
        <v>0</v>
      </c>
    </row>
    <row r="248" spans="1:23" s="12" customFormat="1" ht="14.1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42"/>
      <c r="M248" s="43"/>
      <c r="N248" s="47"/>
      <c r="O248" s="50"/>
      <c r="P248" s="21" t="s">
        <v>103</v>
      </c>
      <c r="Q248" s="14">
        <v>171843.28</v>
      </c>
      <c r="R248" s="14">
        <v>42544.33</v>
      </c>
      <c r="S248" s="14">
        <v>43369.08</v>
      </c>
      <c r="T248" s="14">
        <v>44164.74</v>
      </c>
      <c r="U248" s="14">
        <v>0</v>
      </c>
      <c r="V248" s="14">
        <v>0</v>
      </c>
      <c r="W248" s="14">
        <v>0</v>
      </c>
    </row>
    <row r="249" spans="1:23" s="12" customFormat="1" ht="14.1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42"/>
      <c r="M249" s="43"/>
      <c r="N249" s="47"/>
      <c r="O249" s="50"/>
      <c r="P249" s="21" t="s">
        <v>104</v>
      </c>
      <c r="Q249" s="18">
        <v>139572.01</v>
      </c>
      <c r="R249" s="18"/>
      <c r="S249" s="18">
        <v>23427.95</v>
      </c>
      <c r="T249" s="18">
        <v>0</v>
      </c>
      <c r="U249" s="18">
        <v>0</v>
      </c>
      <c r="V249" s="14">
        <v>0</v>
      </c>
      <c r="W249" s="14">
        <v>0</v>
      </c>
    </row>
    <row r="250" spans="1:23" s="12" customFormat="1" ht="14.1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44"/>
      <c r="M250" s="45"/>
      <c r="N250" s="48"/>
      <c r="O250" s="51"/>
      <c r="P250" s="22" t="s">
        <v>12</v>
      </c>
      <c r="Q250" s="14">
        <f>(Q249/Q248)*100</f>
        <v>81.22052255985804</v>
      </c>
      <c r="R250" s="14">
        <f>(R249/R248)*100</f>
        <v>0</v>
      </c>
      <c r="S250" s="14">
        <f>(S249/S248)*100</f>
        <v>54.019937706771735</v>
      </c>
      <c r="T250" s="14">
        <f>(T249/T248)*100</f>
        <v>0</v>
      </c>
      <c r="U250" s="14">
        <v>0</v>
      </c>
      <c r="V250" s="14">
        <v>0</v>
      </c>
      <c r="W250" s="14">
        <v>0</v>
      </c>
    </row>
    <row r="251" spans="1:23" s="12" customFormat="1" ht="14.1" customHeight="1">
      <c r="A251" s="37" t="s">
        <v>68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40" t="s">
        <v>32</v>
      </c>
      <c r="M251" s="41"/>
      <c r="N251" s="46" t="s">
        <v>19</v>
      </c>
      <c r="O251" s="49" t="s">
        <v>24</v>
      </c>
      <c r="P251" s="20" t="s">
        <v>100</v>
      </c>
      <c r="Q251" s="14">
        <v>4239.8999999999996</v>
      </c>
      <c r="R251" s="14">
        <v>1156.56</v>
      </c>
      <c r="S251" s="14">
        <v>289.14</v>
      </c>
      <c r="T251" s="14">
        <v>0</v>
      </c>
      <c r="U251" s="14">
        <v>0</v>
      </c>
      <c r="V251" s="14">
        <v>0</v>
      </c>
      <c r="W251" s="14">
        <v>0</v>
      </c>
    </row>
    <row r="252" spans="1:23" s="12" customFormat="1" ht="14.1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42"/>
      <c r="M252" s="43"/>
      <c r="N252" s="47"/>
      <c r="O252" s="50"/>
      <c r="P252" s="21" t="s">
        <v>103</v>
      </c>
      <c r="Q252" s="14">
        <v>4239.8999999999996</v>
      </c>
      <c r="R252" s="14">
        <v>1156.56</v>
      </c>
      <c r="S252" s="14">
        <v>289.14</v>
      </c>
      <c r="T252" s="14">
        <v>0</v>
      </c>
      <c r="U252" s="14">
        <v>0</v>
      </c>
      <c r="V252" s="14">
        <v>0</v>
      </c>
      <c r="W252" s="14">
        <v>0</v>
      </c>
    </row>
    <row r="253" spans="1:23" s="12" customFormat="1" ht="14.1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42"/>
      <c r="M253" s="43"/>
      <c r="N253" s="47"/>
      <c r="O253" s="50"/>
      <c r="P253" s="21" t="s">
        <v>104</v>
      </c>
      <c r="Q253" s="18">
        <f>Q252-T252-U252-S252+S253</f>
        <v>4239.8999999999996</v>
      </c>
      <c r="R253" s="18"/>
      <c r="S253" s="18">
        <v>289.14</v>
      </c>
      <c r="T253" s="18">
        <v>0</v>
      </c>
      <c r="U253" s="18">
        <v>0</v>
      </c>
      <c r="V253" s="14">
        <v>0</v>
      </c>
      <c r="W253" s="14">
        <v>0</v>
      </c>
    </row>
    <row r="254" spans="1:23" s="12" customFormat="1" ht="14.1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44"/>
      <c r="M254" s="45"/>
      <c r="N254" s="48"/>
      <c r="O254" s="51"/>
      <c r="P254" s="22" t="s">
        <v>12</v>
      </c>
      <c r="Q254" s="14">
        <f>(Q253/Q252)*100</f>
        <v>100</v>
      </c>
      <c r="R254" s="14">
        <f>(R253/R252)*100</f>
        <v>0</v>
      </c>
      <c r="S254" s="14">
        <f>(S253/S252)*100</f>
        <v>100</v>
      </c>
      <c r="T254" s="14">
        <v>0</v>
      </c>
      <c r="U254" s="14">
        <v>0</v>
      </c>
      <c r="V254" s="14">
        <v>0</v>
      </c>
      <c r="W254" s="14">
        <v>0</v>
      </c>
    </row>
    <row r="255" spans="1:23" s="11" customFormat="1" ht="14.1" customHeight="1">
      <c r="A255" s="37" t="s">
        <v>68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40" t="s">
        <v>57</v>
      </c>
      <c r="M255" s="41"/>
      <c r="N255" s="46" t="s">
        <v>19</v>
      </c>
      <c r="O255" s="49" t="s">
        <v>24</v>
      </c>
      <c r="P255" s="20" t="s">
        <v>100</v>
      </c>
      <c r="Q255" s="14">
        <v>1572.14</v>
      </c>
      <c r="R255" s="14">
        <v>738.73</v>
      </c>
      <c r="S255" s="14">
        <v>775.83</v>
      </c>
      <c r="T255" s="14">
        <v>0</v>
      </c>
      <c r="U255" s="14">
        <v>0</v>
      </c>
      <c r="V255" s="14">
        <v>0</v>
      </c>
      <c r="W255" s="14">
        <v>0</v>
      </c>
    </row>
    <row r="256" spans="1:23" s="11" customFormat="1" ht="14.1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42"/>
      <c r="M256" s="43"/>
      <c r="N256" s="47"/>
      <c r="O256" s="50"/>
      <c r="P256" s="21" t="s">
        <v>103</v>
      </c>
      <c r="Q256" s="14">
        <v>1565.99</v>
      </c>
      <c r="R256" s="14">
        <v>738.73</v>
      </c>
      <c r="S256" s="14">
        <v>769.68</v>
      </c>
      <c r="T256" s="14">
        <v>0</v>
      </c>
      <c r="U256" s="14">
        <v>0</v>
      </c>
      <c r="V256" s="14">
        <v>0</v>
      </c>
      <c r="W256" s="14">
        <v>0</v>
      </c>
    </row>
    <row r="257" spans="1:23" s="11" customFormat="1" ht="14.1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42"/>
      <c r="M257" s="43"/>
      <c r="N257" s="47"/>
      <c r="O257" s="50"/>
      <c r="P257" s="21" t="s">
        <v>104</v>
      </c>
      <c r="Q257" s="18">
        <v>1225.28</v>
      </c>
      <c r="R257" s="18"/>
      <c r="S257" s="18">
        <v>422.82</v>
      </c>
      <c r="T257" s="18">
        <v>0</v>
      </c>
      <c r="U257" s="18">
        <v>0</v>
      </c>
      <c r="V257" s="14">
        <v>0</v>
      </c>
      <c r="W257" s="14">
        <v>0</v>
      </c>
    </row>
    <row r="258" spans="1:23" s="11" customFormat="1" ht="14.1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44"/>
      <c r="M258" s="45"/>
      <c r="N258" s="48"/>
      <c r="O258" s="51"/>
      <c r="P258" s="22" t="s">
        <v>12</v>
      </c>
      <c r="Q258" s="14">
        <f t="shared" ref="Q258:S258" si="61">(Q257/Q256)*100</f>
        <v>78.243156086565051</v>
      </c>
      <c r="R258" s="14">
        <f t="shared" si="61"/>
        <v>0</v>
      </c>
      <c r="S258" s="14">
        <f t="shared" si="61"/>
        <v>54.93451824134705</v>
      </c>
      <c r="T258" s="18">
        <v>0</v>
      </c>
      <c r="U258" s="18">
        <v>0</v>
      </c>
      <c r="V258" s="18">
        <v>0</v>
      </c>
      <c r="W258" s="18">
        <v>0</v>
      </c>
    </row>
    <row r="259" spans="1:23" s="13" customFormat="1" ht="14.1" customHeight="1">
      <c r="A259" s="124" t="s">
        <v>68</v>
      </c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40" t="s">
        <v>61</v>
      </c>
      <c r="M259" s="41"/>
      <c r="N259" s="46" t="s">
        <v>62</v>
      </c>
      <c r="O259" s="49" t="s">
        <v>24</v>
      </c>
      <c r="P259" s="20" t="s">
        <v>100</v>
      </c>
      <c r="Q259" s="14">
        <v>2858.64</v>
      </c>
      <c r="R259" s="14">
        <v>955.32</v>
      </c>
      <c r="S259" s="14">
        <v>955.32</v>
      </c>
      <c r="T259" s="14">
        <v>0</v>
      </c>
      <c r="U259" s="14">
        <v>0</v>
      </c>
      <c r="V259" s="14">
        <v>0</v>
      </c>
      <c r="W259" s="14">
        <v>0</v>
      </c>
    </row>
    <row r="260" spans="1:23" s="13" customFormat="1" ht="14.1" customHeight="1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42"/>
      <c r="M260" s="43"/>
      <c r="N260" s="47"/>
      <c r="O260" s="50"/>
      <c r="P260" s="21" t="s">
        <v>103</v>
      </c>
      <c r="Q260" s="14">
        <v>2858.64</v>
      </c>
      <c r="R260" s="14">
        <v>955.32</v>
      </c>
      <c r="S260" s="14">
        <v>955.32</v>
      </c>
      <c r="T260" s="14">
        <v>0</v>
      </c>
      <c r="U260" s="14">
        <v>0</v>
      </c>
      <c r="V260" s="14">
        <v>0</v>
      </c>
      <c r="W260" s="14">
        <v>0</v>
      </c>
    </row>
    <row r="261" spans="1:23" s="13" customFormat="1" ht="14.1" customHeight="1">
      <c r="A261" s="124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42"/>
      <c r="M261" s="43"/>
      <c r="N261" s="47"/>
      <c r="O261" s="50"/>
      <c r="P261" s="21" t="s">
        <v>104</v>
      </c>
      <c r="Q261" s="18">
        <v>2381.16</v>
      </c>
      <c r="R261" s="18"/>
      <c r="S261" s="18">
        <v>470.84</v>
      </c>
      <c r="T261" s="18">
        <v>0</v>
      </c>
      <c r="U261" s="18">
        <v>0</v>
      </c>
      <c r="V261" s="14">
        <v>0</v>
      </c>
      <c r="W261" s="14">
        <v>0</v>
      </c>
    </row>
    <row r="262" spans="1:23" s="13" customFormat="1" ht="14.1" customHeight="1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  <c r="L262" s="44"/>
      <c r="M262" s="45"/>
      <c r="N262" s="48"/>
      <c r="O262" s="51"/>
      <c r="P262" s="22" t="s">
        <v>12</v>
      </c>
      <c r="Q262" s="14">
        <f t="shared" ref="Q262:S262" si="62">(Q261/Q260)*100</f>
        <v>83.296952396944008</v>
      </c>
      <c r="R262" s="14">
        <f t="shared" si="62"/>
        <v>0</v>
      </c>
      <c r="S262" s="14">
        <f t="shared" si="62"/>
        <v>49.286103085876981</v>
      </c>
      <c r="T262" s="14">
        <v>0</v>
      </c>
      <c r="U262" s="14">
        <v>0</v>
      </c>
      <c r="V262" s="14">
        <v>0</v>
      </c>
      <c r="W262" s="14">
        <v>0</v>
      </c>
    </row>
    <row r="263" spans="1:23" s="12" customFormat="1" ht="14.1" customHeight="1">
      <c r="A263" s="124" t="s">
        <v>68</v>
      </c>
      <c r="B263" s="124"/>
      <c r="C263" s="124"/>
      <c r="D263" s="124"/>
      <c r="E263" s="124"/>
      <c r="F263" s="124"/>
      <c r="G263" s="124"/>
      <c r="H263" s="124"/>
      <c r="I263" s="124"/>
      <c r="J263" s="124"/>
      <c r="K263" s="124"/>
      <c r="L263" s="40" t="s">
        <v>26</v>
      </c>
      <c r="M263" s="41"/>
      <c r="N263" s="46" t="s">
        <v>19</v>
      </c>
      <c r="O263" s="49" t="s">
        <v>24</v>
      </c>
      <c r="P263" s="20" t="s">
        <v>100</v>
      </c>
      <c r="Q263" s="14">
        <v>23665.56</v>
      </c>
      <c r="R263" s="14">
        <v>5177.68</v>
      </c>
      <c r="S263" s="14">
        <v>3134.18</v>
      </c>
      <c r="T263" s="14">
        <v>0</v>
      </c>
      <c r="U263" s="14">
        <v>0</v>
      </c>
      <c r="V263" s="14">
        <v>0</v>
      </c>
      <c r="W263" s="14">
        <v>0</v>
      </c>
    </row>
    <row r="264" spans="1:23" s="12" customFormat="1" ht="14.1" customHeight="1">
      <c r="A264" s="124"/>
      <c r="B264" s="124"/>
      <c r="C264" s="124"/>
      <c r="D264" s="124"/>
      <c r="E264" s="124"/>
      <c r="F264" s="124"/>
      <c r="G264" s="124"/>
      <c r="H264" s="124"/>
      <c r="I264" s="124"/>
      <c r="J264" s="124"/>
      <c r="K264" s="124"/>
      <c r="L264" s="42"/>
      <c r="M264" s="43"/>
      <c r="N264" s="47"/>
      <c r="O264" s="50"/>
      <c r="P264" s="21" t="s">
        <v>103</v>
      </c>
      <c r="Q264" s="14">
        <v>23665.56</v>
      </c>
      <c r="R264" s="14">
        <v>5177.68</v>
      </c>
      <c r="S264" s="14">
        <v>3134.18</v>
      </c>
      <c r="T264" s="14">
        <v>0</v>
      </c>
      <c r="U264" s="14">
        <v>0</v>
      </c>
      <c r="V264" s="14">
        <v>0</v>
      </c>
      <c r="W264" s="14">
        <v>0</v>
      </c>
    </row>
    <row r="265" spans="1:23" s="12" customFormat="1" ht="14.1" customHeight="1">
      <c r="A265" s="124"/>
      <c r="B265" s="124"/>
      <c r="C265" s="124"/>
      <c r="D265" s="124"/>
      <c r="E265" s="124"/>
      <c r="F265" s="124"/>
      <c r="G265" s="124"/>
      <c r="H265" s="124"/>
      <c r="I265" s="124"/>
      <c r="J265" s="124"/>
      <c r="K265" s="124"/>
      <c r="L265" s="42"/>
      <c r="M265" s="43"/>
      <c r="N265" s="47"/>
      <c r="O265" s="50"/>
      <c r="P265" s="21" t="s">
        <v>104</v>
      </c>
      <c r="Q265" s="18">
        <v>14408.78</v>
      </c>
      <c r="R265" s="18"/>
      <c r="S265" s="18">
        <v>2708.46</v>
      </c>
      <c r="T265" s="18">
        <v>0</v>
      </c>
      <c r="U265" s="18">
        <v>0</v>
      </c>
      <c r="V265" s="14">
        <v>0</v>
      </c>
      <c r="W265" s="14">
        <v>0</v>
      </c>
    </row>
    <row r="266" spans="1:23" s="12" customFormat="1" ht="14.1" customHeight="1">
      <c r="A266" s="124"/>
      <c r="B266" s="124"/>
      <c r="C266" s="124"/>
      <c r="D266" s="124"/>
      <c r="E266" s="124"/>
      <c r="F266" s="124"/>
      <c r="G266" s="124"/>
      <c r="H266" s="124"/>
      <c r="I266" s="124"/>
      <c r="J266" s="124"/>
      <c r="K266" s="124"/>
      <c r="L266" s="42"/>
      <c r="M266" s="43"/>
      <c r="N266" s="47"/>
      <c r="O266" s="50"/>
      <c r="P266" s="22" t="s">
        <v>12</v>
      </c>
      <c r="Q266" s="14">
        <f>(Q265/Q264)*100</f>
        <v>60.885016031735574</v>
      </c>
      <c r="R266" s="14">
        <f>(R265/R264)*100</f>
        <v>0</v>
      </c>
      <c r="S266" s="14">
        <f>(S265/S264)*100</f>
        <v>86.416861826697897</v>
      </c>
      <c r="T266" s="18">
        <v>0</v>
      </c>
      <c r="U266" s="14">
        <v>0</v>
      </c>
      <c r="V266" s="14">
        <v>0</v>
      </c>
      <c r="W266" s="14">
        <v>0</v>
      </c>
    </row>
    <row r="267" spans="1:23" s="15" customFormat="1" ht="14.1" customHeight="1">
      <c r="A267" s="37" t="s">
        <v>68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116" t="s">
        <v>49</v>
      </c>
      <c r="M267" s="77"/>
      <c r="N267" s="39" t="s">
        <v>19</v>
      </c>
      <c r="O267" s="39" t="s">
        <v>35</v>
      </c>
      <c r="P267" s="20" t="s">
        <v>100</v>
      </c>
      <c r="Q267" s="14">
        <v>6758.01</v>
      </c>
      <c r="R267" s="14">
        <v>1289.04</v>
      </c>
      <c r="S267" s="14">
        <v>1879.44</v>
      </c>
      <c r="T267" s="14">
        <v>2286.5700000000002</v>
      </c>
      <c r="U267" s="14">
        <v>0</v>
      </c>
      <c r="V267" s="14">
        <v>0</v>
      </c>
      <c r="W267" s="14">
        <v>0</v>
      </c>
    </row>
    <row r="268" spans="1:23" s="15" customFormat="1" ht="14.1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116"/>
      <c r="M268" s="77"/>
      <c r="N268" s="39"/>
      <c r="O268" s="39"/>
      <c r="P268" s="21" t="s">
        <v>103</v>
      </c>
      <c r="Q268" s="14">
        <v>6889.04</v>
      </c>
      <c r="R268" s="14">
        <v>1289.04</v>
      </c>
      <c r="S268" s="14">
        <v>1733.35</v>
      </c>
      <c r="T268" s="14">
        <v>2494.44</v>
      </c>
      <c r="U268" s="14">
        <v>69.25</v>
      </c>
      <c r="V268" s="14">
        <v>0</v>
      </c>
      <c r="W268" s="14">
        <v>131.03</v>
      </c>
    </row>
    <row r="269" spans="1:23" s="15" customFormat="1" ht="14.1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116"/>
      <c r="M269" s="77"/>
      <c r="N269" s="39"/>
      <c r="O269" s="39"/>
      <c r="P269" s="21" t="s">
        <v>104</v>
      </c>
      <c r="Q269" s="18">
        <f>Q268-S268-T268-U268+S269</f>
        <v>3112.2500000000005</v>
      </c>
      <c r="R269" s="18"/>
      <c r="S269" s="18">
        <v>520.25</v>
      </c>
      <c r="T269" s="18">
        <v>0</v>
      </c>
      <c r="U269" s="18">
        <v>0</v>
      </c>
      <c r="V269" s="14">
        <v>0</v>
      </c>
      <c r="W269" s="14">
        <v>131.03</v>
      </c>
    </row>
    <row r="270" spans="1:23" s="15" customFormat="1" ht="14.1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118"/>
      <c r="M270" s="123"/>
      <c r="N270" s="109"/>
      <c r="O270" s="109"/>
      <c r="P270" s="22" t="s">
        <v>12</v>
      </c>
      <c r="Q270" s="14">
        <f t="shared" ref="Q270:W270" si="63">(Q269/Q268)*100</f>
        <v>45.176831604984159</v>
      </c>
      <c r="R270" s="14">
        <f t="shared" si="63"/>
        <v>0</v>
      </c>
      <c r="S270" s="14">
        <f t="shared" si="63"/>
        <v>30.014134479476162</v>
      </c>
      <c r="T270" s="14">
        <f t="shared" si="63"/>
        <v>0</v>
      </c>
      <c r="U270" s="14">
        <f t="shared" si="63"/>
        <v>0</v>
      </c>
      <c r="V270" s="14">
        <v>0</v>
      </c>
      <c r="W270" s="14">
        <f t="shared" si="63"/>
        <v>100</v>
      </c>
    </row>
    <row r="271" spans="1:23" s="12" customFormat="1" ht="14.1" customHeight="1">
      <c r="A271" s="37" t="s">
        <v>68</v>
      </c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116" t="s">
        <v>42</v>
      </c>
      <c r="M271" s="77"/>
      <c r="N271" s="39" t="s">
        <v>19</v>
      </c>
      <c r="O271" s="39" t="s">
        <v>20</v>
      </c>
      <c r="P271" s="20" t="s">
        <v>100</v>
      </c>
      <c r="Q271" s="14">
        <v>1943.1</v>
      </c>
      <c r="R271" s="14">
        <v>664.2</v>
      </c>
      <c r="S271" s="14">
        <v>664.2</v>
      </c>
      <c r="T271" s="14">
        <v>110.7</v>
      </c>
      <c r="U271" s="14">
        <v>0</v>
      </c>
      <c r="V271" s="14">
        <v>0</v>
      </c>
      <c r="W271" s="14">
        <v>0</v>
      </c>
    </row>
    <row r="272" spans="1:23" s="12" customFormat="1" ht="14.1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116"/>
      <c r="M272" s="77"/>
      <c r="N272" s="39"/>
      <c r="O272" s="39"/>
      <c r="P272" s="21" t="s">
        <v>103</v>
      </c>
      <c r="Q272" s="14">
        <v>1943.1</v>
      </c>
      <c r="R272" s="14">
        <v>664.2</v>
      </c>
      <c r="S272" s="14">
        <v>664.2</v>
      </c>
      <c r="T272" s="14">
        <v>110.7</v>
      </c>
      <c r="U272" s="14">
        <v>0</v>
      </c>
      <c r="V272" s="14">
        <v>0</v>
      </c>
      <c r="W272" s="14">
        <v>0</v>
      </c>
    </row>
    <row r="273" spans="1:23" s="12" customFormat="1" ht="14.1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116"/>
      <c r="M273" s="77"/>
      <c r="N273" s="39"/>
      <c r="O273" s="39"/>
      <c r="P273" s="21" t="s">
        <v>104</v>
      </c>
      <c r="Q273" s="18">
        <f>Q272-S272-T272</f>
        <v>1168.1999999999998</v>
      </c>
      <c r="R273" s="18"/>
      <c r="S273" s="18">
        <v>326.64</v>
      </c>
      <c r="T273" s="18">
        <v>0</v>
      </c>
      <c r="U273" s="18">
        <v>0</v>
      </c>
      <c r="V273" s="14">
        <v>0</v>
      </c>
      <c r="W273" s="14">
        <v>0</v>
      </c>
    </row>
    <row r="274" spans="1:23" s="12" customFormat="1" ht="14.1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116"/>
      <c r="M274" s="77"/>
      <c r="N274" s="39"/>
      <c r="O274" s="39"/>
      <c r="P274" s="22" t="s">
        <v>12</v>
      </c>
      <c r="Q274" s="14">
        <f t="shared" ref="Q274:T274" si="64">(Q273/Q272)*100</f>
        <v>60.120426123205185</v>
      </c>
      <c r="R274" s="14">
        <f t="shared" si="64"/>
        <v>0</v>
      </c>
      <c r="S274" s="14">
        <f t="shared" si="64"/>
        <v>49.177958446251125</v>
      </c>
      <c r="T274" s="14">
        <f t="shared" si="64"/>
        <v>0</v>
      </c>
      <c r="U274" s="14">
        <v>0</v>
      </c>
      <c r="V274" s="14">
        <v>0</v>
      </c>
      <c r="W274" s="14">
        <v>0</v>
      </c>
    </row>
    <row r="275" spans="1:23" s="15" customFormat="1" ht="14.1" customHeight="1">
      <c r="A275" s="37" t="s">
        <v>68</v>
      </c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116" t="s">
        <v>48</v>
      </c>
      <c r="M275" s="77"/>
      <c r="N275" s="39" t="s">
        <v>19</v>
      </c>
      <c r="O275" s="39" t="s">
        <v>24</v>
      </c>
      <c r="P275" s="20" t="s">
        <v>100</v>
      </c>
      <c r="Q275" s="14">
        <v>2725.5</v>
      </c>
      <c r="R275" s="14">
        <v>1400.4</v>
      </c>
      <c r="S275" s="14">
        <v>116.7</v>
      </c>
      <c r="T275" s="14">
        <v>0</v>
      </c>
      <c r="U275" s="14">
        <v>0</v>
      </c>
      <c r="V275" s="14">
        <v>0</v>
      </c>
      <c r="W275" s="14">
        <v>0</v>
      </c>
    </row>
    <row r="276" spans="1:23" s="15" customFormat="1" ht="14.1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116"/>
      <c r="M276" s="77"/>
      <c r="N276" s="39"/>
      <c r="O276" s="39"/>
      <c r="P276" s="21" t="s">
        <v>103</v>
      </c>
      <c r="Q276" s="14">
        <v>2725.5</v>
      </c>
      <c r="R276" s="14">
        <v>1400.4</v>
      </c>
      <c r="S276" s="14">
        <v>116.7</v>
      </c>
      <c r="T276" s="14">
        <v>0</v>
      </c>
      <c r="U276" s="14">
        <v>0</v>
      </c>
      <c r="V276" s="14">
        <v>0</v>
      </c>
      <c r="W276" s="14">
        <v>0</v>
      </c>
    </row>
    <row r="277" spans="1:23" s="15" customFormat="1" ht="14.1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116"/>
      <c r="M277" s="77"/>
      <c r="N277" s="39"/>
      <c r="O277" s="39"/>
      <c r="P277" s="21" t="s">
        <v>104</v>
      </c>
      <c r="Q277" s="18">
        <f>Q276-S276-T276+S277</f>
        <v>2608.8000000000002</v>
      </c>
      <c r="R277" s="18"/>
      <c r="S277" s="18">
        <v>0</v>
      </c>
      <c r="T277" s="18">
        <v>0</v>
      </c>
      <c r="U277" s="18">
        <v>0</v>
      </c>
      <c r="V277" s="14">
        <v>0</v>
      </c>
      <c r="W277" s="14">
        <v>0</v>
      </c>
    </row>
    <row r="278" spans="1:23" s="15" customFormat="1" ht="14.1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116"/>
      <c r="M278" s="77"/>
      <c r="N278" s="39"/>
      <c r="O278" s="39"/>
      <c r="P278" s="22" t="s">
        <v>12</v>
      </c>
      <c r="Q278" s="14">
        <f t="shared" ref="Q278:S278" si="65">(Q277/Q276)*100</f>
        <v>95.718216840946624</v>
      </c>
      <c r="R278" s="14">
        <f t="shared" si="65"/>
        <v>0</v>
      </c>
      <c r="S278" s="14">
        <f t="shared" si="65"/>
        <v>0</v>
      </c>
      <c r="T278" s="14">
        <v>0</v>
      </c>
      <c r="U278" s="14">
        <v>0</v>
      </c>
      <c r="V278" s="14">
        <v>0</v>
      </c>
      <c r="W278" s="14">
        <v>0</v>
      </c>
    </row>
    <row r="279" spans="1:23" s="12" customFormat="1" ht="14.1" customHeight="1">
      <c r="A279" s="37" t="s">
        <v>69</v>
      </c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116" t="s">
        <v>26</v>
      </c>
      <c r="M279" s="77"/>
      <c r="N279" s="109" t="s">
        <v>19</v>
      </c>
      <c r="O279" s="109" t="s">
        <v>24</v>
      </c>
      <c r="P279" s="20" t="s">
        <v>100</v>
      </c>
      <c r="Q279" s="14">
        <v>4392</v>
      </c>
      <c r="R279" s="14">
        <v>1464</v>
      </c>
      <c r="S279" s="14">
        <v>1464</v>
      </c>
      <c r="T279" s="14">
        <v>0</v>
      </c>
      <c r="U279" s="14">
        <v>0</v>
      </c>
      <c r="V279" s="14">
        <v>0</v>
      </c>
      <c r="W279" s="14">
        <v>0</v>
      </c>
    </row>
    <row r="280" spans="1:23" s="12" customFormat="1" ht="14.1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116"/>
      <c r="M280" s="77"/>
      <c r="N280" s="110"/>
      <c r="O280" s="110"/>
      <c r="P280" s="21" t="s">
        <v>103</v>
      </c>
      <c r="Q280" s="14">
        <v>4392</v>
      </c>
      <c r="R280" s="14">
        <v>1464</v>
      </c>
      <c r="S280" s="14">
        <v>1464</v>
      </c>
      <c r="T280" s="14">
        <v>0</v>
      </c>
      <c r="U280" s="14">
        <v>0</v>
      </c>
      <c r="V280" s="14">
        <v>0</v>
      </c>
      <c r="W280" s="14">
        <v>0</v>
      </c>
    </row>
    <row r="281" spans="1:23" s="12" customFormat="1" ht="14.1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116"/>
      <c r="M281" s="77"/>
      <c r="N281" s="110"/>
      <c r="O281" s="110"/>
      <c r="P281" s="21" t="s">
        <v>104</v>
      </c>
      <c r="Q281" s="18">
        <f>Q280-S280-T280-U280+S281</f>
        <v>3666</v>
      </c>
      <c r="R281" s="18"/>
      <c r="S281" s="18">
        <v>738</v>
      </c>
      <c r="T281" s="18">
        <v>0</v>
      </c>
      <c r="U281" s="18">
        <v>0</v>
      </c>
      <c r="V281" s="14">
        <v>0</v>
      </c>
      <c r="W281" s="14">
        <v>0</v>
      </c>
    </row>
    <row r="282" spans="1:23" s="12" customFormat="1" ht="14.1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118"/>
      <c r="M282" s="123"/>
      <c r="N282" s="110"/>
      <c r="O282" s="110"/>
      <c r="P282" s="22" t="s">
        <v>12</v>
      </c>
      <c r="Q282" s="14">
        <f>(Q281/Q280)*100</f>
        <v>83.469945355191257</v>
      </c>
      <c r="R282" s="14">
        <f>(R281/R280)*100</f>
        <v>0</v>
      </c>
      <c r="S282" s="14">
        <f>(S281/S280)*100</f>
        <v>50.409836065573764</v>
      </c>
      <c r="T282" s="14">
        <v>0</v>
      </c>
      <c r="U282" s="14">
        <v>0</v>
      </c>
      <c r="V282" s="14">
        <v>0</v>
      </c>
      <c r="W282" s="14">
        <v>0</v>
      </c>
    </row>
    <row r="283" spans="1:23" s="12" customFormat="1" ht="14.1" customHeight="1">
      <c r="A283" s="37" t="s">
        <v>70</v>
      </c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117" t="s">
        <v>26</v>
      </c>
      <c r="M283" s="118"/>
      <c r="N283" s="109" t="s">
        <v>62</v>
      </c>
      <c r="O283" s="109" t="s">
        <v>24</v>
      </c>
      <c r="P283" s="20" t="s">
        <v>100</v>
      </c>
      <c r="Q283" s="14">
        <v>5619.32</v>
      </c>
      <c r="R283" s="14">
        <v>1434.72</v>
      </c>
      <c r="S283" s="14">
        <v>1434.72</v>
      </c>
      <c r="T283" s="14">
        <v>0</v>
      </c>
      <c r="U283" s="14">
        <v>0</v>
      </c>
      <c r="V283" s="14">
        <v>0</v>
      </c>
      <c r="W283" s="14">
        <v>0</v>
      </c>
    </row>
    <row r="284" spans="1:23" s="12" customFormat="1" ht="14.1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42"/>
      <c r="M284" s="56"/>
      <c r="N284" s="110"/>
      <c r="O284" s="110"/>
      <c r="P284" s="21" t="s">
        <v>103</v>
      </c>
      <c r="Q284" s="14">
        <v>5619.32</v>
      </c>
      <c r="R284" s="14">
        <v>1434.72</v>
      </c>
      <c r="S284" s="14">
        <v>1434.72</v>
      </c>
      <c r="T284" s="14">
        <v>0</v>
      </c>
      <c r="U284" s="14">
        <v>0</v>
      </c>
      <c r="V284" s="14">
        <v>0</v>
      </c>
      <c r="W284" s="14">
        <v>0</v>
      </c>
    </row>
    <row r="285" spans="1:23" s="12" customFormat="1" ht="14.1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42"/>
      <c r="M285" s="56"/>
      <c r="N285" s="110"/>
      <c r="O285" s="110"/>
      <c r="P285" s="21" t="s">
        <v>104</v>
      </c>
      <c r="Q285" s="18">
        <v>4799</v>
      </c>
      <c r="R285" s="18"/>
      <c r="S285" s="18">
        <v>602.70000000000005</v>
      </c>
      <c r="T285" s="18">
        <v>0</v>
      </c>
      <c r="U285" s="18">
        <v>0</v>
      </c>
      <c r="V285" s="14">
        <v>0</v>
      </c>
      <c r="W285" s="14">
        <v>0</v>
      </c>
    </row>
    <row r="286" spans="1:23" s="12" customFormat="1" ht="14.1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119"/>
      <c r="M286" s="120"/>
      <c r="N286" s="115"/>
      <c r="O286" s="115"/>
      <c r="P286" s="22" t="s">
        <v>12</v>
      </c>
      <c r="Q286" s="14">
        <f>(Q285/Q284)*100</f>
        <v>85.401792387691046</v>
      </c>
      <c r="R286" s="14">
        <f>(R285/R284)*100</f>
        <v>0</v>
      </c>
      <c r="S286" s="14">
        <f>(S285/S284)*100</f>
        <v>42.008196721311478</v>
      </c>
      <c r="T286" s="14">
        <v>0</v>
      </c>
      <c r="U286" s="14">
        <v>0</v>
      </c>
      <c r="V286" s="14">
        <v>0</v>
      </c>
      <c r="W286" s="14">
        <v>0</v>
      </c>
    </row>
    <row r="287" spans="1:23" s="11" customFormat="1" ht="14.1" customHeight="1">
      <c r="A287" s="37" t="s">
        <v>71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116" t="s">
        <v>57</v>
      </c>
      <c r="M287" s="77"/>
      <c r="N287" s="39" t="s">
        <v>19</v>
      </c>
      <c r="O287" s="111" t="s">
        <v>24</v>
      </c>
      <c r="P287" s="20" t="s">
        <v>100</v>
      </c>
      <c r="Q287" s="14">
        <v>2358.9899999999998</v>
      </c>
      <c r="R287" s="14">
        <v>1182.9100000000001</v>
      </c>
      <c r="S287" s="14">
        <v>492.88</v>
      </c>
      <c r="T287" s="14">
        <v>0</v>
      </c>
      <c r="U287" s="14">
        <v>0</v>
      </c>
      <c r="V287" s="14">
        <v>0</v>
      </c>
      <c r="W287" s="14">
        <v>0</v>
      </c>
    </row>
    <row r="288" spans="1:23" s="11" customFormat="1" ht="14.1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116"/>
      <c r="M288" s="77"/>
      <c r="N288" s="39"/>
      <c r="O288" s="112"/>
      <c r="P288" s="21" t="s">
        <v>103</v>
      </c>
      <c r="Q288" s="14">
        <v>2358.9899999999998</v>
      </c>
      <c r="R288" s="14">
        <v>1182.9100000000001</v>
      </c>
      <c r="S288" s="14">
        <v>492.88</v>
      </c>
      <c r="T288" s="14">
        <v>0</v>
      </c>
      <c r="U288" s="14">
        <v>0</v>
      </c>
      <c r="V288" s="14">
        <v>0</v>
      </c>
      <c r="W288" s="14">
        <v>0</v>
      </c>
    </row>
    <row r="289" spans="1:23" s="11" customFormat="1" ht="14.1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116"/>
      <c r="M289" s="77"/>
      <c r="N289" s="39"/>
      <c r="O289" s="112"/>
      <c r="P289" s="21" t="s">
        <v>104</v>
      </c>
      <c r="Q289" s="18">
        <v>2358.11</v>
      </c>
      <c r="R289" s="18"/>
      <c r="S289" s="18">
        <v>492</v>
      </c>
      <c r="T289" s="18">
        <v>0</v>
      </c>
      <c r="U289" s="18">
        <v>0</v>
      </c>
      <c r="V289" s="14">
        <v>0</v>
      </c>
      <c r="W289" s="14">
        <v>0</v>
      </c>
    </row>
    <row r="290" spans="1:23" s="11" customFormat="1" ht="14.1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116"/>
      <c r="M290" s="77"/>
      <c r="N290" s="39"/>
      <c r="O290" s="112"/>
      <c r="P290" s="22" t="s">
        <v>12</v>
      </c>
      <c r="Q290" s="14">
        <f t="shared" ref="Q290:S290" si="66">(Q289/Q288)*100</f>
        <v>99.962695899516333</v>
      </c>
      <c r="R290" s="14">
        <f t="shared" si="66"/>
        <v>0</v>
      </c>
      <c r="S290" s="14">
        <f t="shared" si="66"/>
        <v>99.821457555591635</v>
      </c>
      <c r="T290" s="14">
        <v>0</v>
      </c>
      <c r="U290" s="14">
        <v>0</v>
      </c>
      <c r="V290" s="14">
        <v>0</v>
      </c>
      <c r="W290" s="14">
        <v>0</v>
      </c>
    </row>
    <row r="291" spans="1:23" s="12" customFormat="1" ht="14.1" customHeight="1">
      <c r="A291" s="37" t="s">
        <v>72</v>
      </c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117" t="s">
        <v>64</v>
      </c>
      <c r="M291" s="118"/>
      <c r="N291" s="121" t="s">
        <v>23</v>
      </c>
      <c r="O291" s="109" t="s">
        <v>20</v>
      </c>
      <c r="P291" s="20" t="s">
        <v>100</v>
      </c>
      <c r="Q291" s="14">
        <v>16409</v>
      </c>
      <c r="R291" s="14">
        <v>5626</v>
      </c>
      <c r="S291" s="14">
        <v>5626</v>
      </c>
      <c r="T291" s="14">
        <v>5157</v>
      </c>
      <c r="U291" s="14">
        <v>0</v>
      </c>
      <c r="V291" s="14">
        <v>0</v>
      </c>
      <c r="W291" s="14">
        <v>0</v>
      </c>
    </row>
    <row r="292" spans="1:23" s="12" customFormat="1" ht="14.1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42"/>
      <c r="M292" s="56"/>
      <c r="N292" s="122"/>
      <c r="O292" s="110"/>
      <c r="P292" s="21" t="s">
        <v>103</v>
      </c>
      <c r="Q292" s="14">
        <v>16409</v>
      </c>
      <c r="R292" s="14">
        <v>5626</v>
      </c>
      <c r="S292" s="14">
        <v>5626</v>
      </c>
      <c r="T292" s="14">
        <v>5157</v>
      </c>
      <c r="U292" s="14">
        <v>0</v>
      </c>
      <c r="V292" s="14">
        <v>0</v>
      </c>
      <c r="W292" s="14">
        <v>0</v>
      </c>
    </row>
    <row r="293" spans="1:23" s="12" customFormat="1" ht="14.1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42"/>
      <c r="M293" s="56"/>
      <c r="N293" s="122"/>
      <c r="O293" s="110"/>
      <c r="P293" s="21" t="s">
        <v>104</v>
      </c>
      <c r="Q293" s="18">
        <f>Q292-S292+S293</f>
        <v>11925.15</v>
      </c>
      <c r="R293" s="18"/>
      <c r="S293" s="18">
        <v>1142.1500000000001</v>
      </c>
      <c r="T293" s="18">
        <v>0</v>
      </c>
      <c r="U293" s="18">
        <v>0</v>
      </c>
      <c r="V293" s="14">
        <v>0</v>
      </c>
      <c r="W293" s="14">
        <v>0</v>
      </c>
    </row>
    <row r="294" spans="1:23" s="12" customFormat="1" ht="14.1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119"/>
      <c r="M294" s="120"/>
      <c r="N294" s="122"/>
      <c r="O294" s="110"/>
      <c r="P294" s="22" t="s">
        <v>12</v>
      </c>
      <c r="Q294" s="14">
        <f t="shared" ref="Q294:T294" si="67">(Q293/Q292)*100</f>
        <v>72.674446949844594</v>
      </c>
      <c r="R294" s="14">
        <f t="shared" si="67"/>
        <v>0</v>
      </c>
      <c r="S294" s="14">
        <f t="shared" si="67"/>
        <v>20.301279772484893</v>
      </c>
      <c r="T294" s="14">
        <f t="shared" si="67"/>
        <v>0</v>
      </c>
      <c r="U294" s="14">
        <v>0</v>
      </c>
      <c r="V294" s="14">
        <v>0</v>
      </c>
      <c r="W294" s="14">
        <v>0</v>
      </c>
    </row>
    <row r="295" spans="1:23" s="12" customFormat="1" ht="14.1" customHeight="1">
      <c r="A295" s="37" t="s">
        <v>73</v>
      </c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105" t="s">
        <v>26</v>
      </c>
      <c r="M295" s="106"/>
      <c r="N295" s="109" t="s">
        <v>23</v>
      </c>
      <c r="O295" s="109" t="s">
        <v>35</v>
      </c>
      <c r="P295" s="20" t="s">
        <v>100</v>
      </c>
      <c r="Q295" s="14">
        <v>23616</v>
      </c>
      <c r="R295" s="14">
        <v>5904</v>
      </c>
      <c r="S295" s="14">
        <v>5904</v>
      </c>
      <c r="T295" s="14">
        <v>5904</v>
      </c>
      <c r="U295" s="14">
        <v>5904</v>
      </c>
      <c r="V295" s="14">
        <v>0</v>
      </c>
      <c r="W295" s="14">
        <v>0</v>
      </c>
    </row>
    <row r="296" spans="1:23" s="12" customFormat="1" ht="14.1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107"/>
      <c r="M296" s="108"/>
      <c r="N296" s="110"/>
      <c r="O296" s="110"/>
      <c r="P296" s="21" t="s">
        <v>103</v>
      </c>
      <c r="Q296" s="19">
        <v>24501.599999999999</v>
      </c>
      <c r="R296" s="19"/>
      <c r="S296" s="19">
        <v>6199.2</v>
      </c>
      <c r="T296" s="19">
        <v>6199.2</v>
      </c>
      <c r="U296" s="19">
        <v>6199.2</v>
      </c>
      <c r="V296" s="14">
        <v>0</v>
      </c>
      <c r="W296" s="14">
        <v>885.6</v>
      </c>
    </row>
    <row r="297" spans="1:23" s="12" customFormat="1" ht="14.1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107"/>
      <c r="M297" s="108"/>
      <c r="N297" s="110"/>
      <c r="O297" s="110"/>
      <c r="P297" s="21" t="s">
        <v>104</v>
      </c>
      <c r="Q297" s="19">
        <f>Q296-S296-T296-U296+S297</f>
        <v>8486.9999999999964</v>
      </c>
      <c r="R297" s="19"/>
      <c r="S297" s="19">
        <v>2583</v>
      </c>
      <c r="T297" s="19">
        <v>0</v>
      </c>
      <c r="U297" s="19">
        <v>0</v>
      </c>
      <c r="V297" s="14">
        <v>0</v>
      </c>
      <c r="W297" s="14">
        <v>885.6</v>
      </c>
    </row>
    <row r="298" spans="1:23" s="12" customFormat="1" ht="14.1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113"/>
      <c r="M298" s="114"/>
      <c r="N298" s="115"/>
      <c r="O298" s="115"/>
      <c r="P298" s="22" t="s">
        <v>12</v>
      </c>
      <c r="Q298" s="14">
        <f t="shared" ref="Q298:W298" si="68">(Q297/Q296)*100</f>
        <v>34.638554216867455</v>
      </c>
      <c r="R298" s="14" t="e">
        <f t="shared" si="68"/>
        <v>#DIV/0!</v>
      </c>
      <c r="S298" s="14">
        <f t="shared" si="68"/>
        <v>41.666666666666671</v>
      </c>
      <c r="T298" s="14">
        <f t="shared" si="68"/>
        <v>0</v>
      </c>
      <c r="U298" s="14">
        <f t="shared" si="68"/>
        <v>0</v>
      </c>
      <c r="V298" s="14">
        <v>0</v>
      </c>
      <c r="W298" s="14">
        <f t="shared" si="68"/>
        <v>100</v>
      </c>
    </row>
    <row r="299" spans="1:23" s="13" customFormat="1" ht="14.1" customHeight="1">
      <c r="A299" s="37" t="s">
        <v>74</v>
      </c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105" t="s">
        <v>75</v>
      </c>
      <c r="M299" s="106"/>
      <c r="N299" s="109" t="s">
        <v>23</v>
      </c>
      <c r="O299" s="109" t="s">
        <v>35</v>
      </c>
      <c r="P299" s="20" t="s">
        <v>100</v>
      </c>
      <c r="Q299" s="14">
        <v>1744.9</v>
      </c>
      <c r="R299" s="14">
        <v>527.66999999999996</v>
      </c>
      <c r="S299" s="14">
        <v>584.27</v>
      </c>
      <c r="T299" s="14">
        <v>584.27</v>
      </c>
      <c r="U299" s="14">
        <v>48.69</v>
      </c>
      <c r="V299" s="14">
        <v>0</v>
      </c>
      <c r="W299" s="14">
        <v>0</v>
      </c>
    </row>
    <row r="300" spans="1:23" s="13" customFormat="1" ht="14.1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107"/>
      <c r="M300" s="108"/>
      <c r="N300" s="110"/>
      <c r="O300" s="110"/>
      <c r="P300" s="21" t="s">
        <v>103</v>
      </c>
      <c r="Q300" s="14">
        <v>1826.59</v>
      </c>
      <c r="R300" s="14">
        <v>527.66999999999996</v>
      </c>
      <c r="S300" s="14">
        <v>609</v>
      </c>
      <c r="T300" s="14">
        <v>636.85</v>
      </c>
      <c r="U300" s="14">
        <v>53.07</v>
      </c>
      <c r="V300" s="14">
        <v>0</v>
      </c>
      <c r="W300" s="14">
        <v>81.69</v>
      </c>
    </row>
    <row r="301" spans="1:23" s="13" customFormat="1" ht="14.1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107"/>
      <c r="M301" s="108"/>
      <c r="N301" s="110"/>
      <c r="O301" s="110"/>
      <c r="P301" s="21" t="s">
        <v>104</v>
      </c>
      <c r="Q301" s="19">
        <f>Q300-S300-T300-U300+S301</f>
        <v>832.16999999999985</v>
      </c>
      <c r="R301" s="19"/>
      <c r="S301" s="19">
        <v>304.5</v>
      </c>
      <c r="T301" s="19">
        <v>0</v>
      </c>
      <c r="U301" s="19">
        <v>0</v>
      </c>
      <c r="V301" s="14">
        <v>0</v>
      </c>
      <c r="W301" s="14">
        <v>81.69</v>
      </c>
    </row>
    <row r="302" spans="1:23" s="13" customFormat="1" ht="14.1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113"/>
      <c r="M302" s="114"/>
      <c r="N302" s="115"/>
      <c r="O302" s="115"/>
      <c r="P302" s="22" t="s">
        <v>12</v>
      </c>
      <c r="Q302" s="14">
        <f t="shared" ref="Q302:W302" si="69">(Q301/Q300)*100</f>
        <v>45.558663958523802</v>
      </c>
      <c r="R302" s="14">
        <f t="shared" si="69"/>
        <v>0</v>
      </c>
      <c r="S302" s="14">
        <f t="shared" si="69"/>
        <v>50</v>
      </c>
      <c r="T302" s="14">
        <f t="shared" si="69"/>
        <v>0</v>
      </c>
      <c r="U302" s="14">
        <f t="shared" si="69"/>
        <v>0</v>
      </c>
      <c r="V302" s="14">
        <v>0</v>
      </c>
      <c r="W302" s="14">
        <f t="shared" si="69"/>
        <v>100</v>
      </c>
    </row>
    <row r="303" spans="1:23" s="13" customFormat="1" ht="14.1" customHeight="1">
      <c r="A303" s="37" t="s">
        <v>76</v>
      </c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105" t="s">
        <v>47</v>
      </c>
      <c r="M303" s="106"/>
      <c r="N303" s="109" t="s">
        <v>19</v>
      </c>
      <c r="O303" s="111" t="s">
        <v>20</v>
      </c>
      <c r="P303" s="20" t="s">
        <v>100</v>
      </c>
      <c r="Q303" s="14">
        <v>2395.44</v>
      </c>
      <c r="R303" s="14">
        <v>798.48</v>
      </c>
      <c r="S303" s="14">
        <v>798.48</v>
      </c>
      <c r="T303" s="14">
        <v>0</v>
      </c>
      <c r="U303" s="14">
        <v>0</v>
      </c>
      <c r="V303" s="14">
        <v>0</v>
      </c>
      <c r="W303" s="14">
        <v>0</v>
      </c>
    </row>
    <row r="304" spans="1:23" s="13" customFormat="1" ht="14.1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107"/>
      <c r="M304" s="108"/>
      <c r="N304" s="110"/>
      <c r="O304" s="112"/>
      <c r="P304" s="21" t="s">
        <v>103</v>
      </c>
      <c r="Q304" s="14">
        <v>2395.44</v>
      </c>
      <c r="R304" s="14">
        <v>798.48</v>
      </c>
      <c r="S304" s="14">
        <v>798.48</v>
      </c>
      <c r="T304" s="14">
        <v>0</v>
      </c>
      <c r="U304" s="14">
        <v>0</v>
      </c>
      <c r="V304" s="14">
        <v>0</v>
      </c>
      <c r="W304" s="14">
        <v>0</v>
      </c>
    </row>
    <row r="305" spans="1:23" s="13" customFormat="1" ht="14.1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107"/>
      <c r="M305" s="108"/>
      <c r="N305" s="110"/>
      <c r="O305" s="112"/>
      <c r="P305" s="21" t="s">
        <v>104</v>
      </c>
      <c r="Q305" s="19">
        <f>Q304-S304-T304+S305</f>
        <v>1996.2</v>
      </c>
      <c r="R305" s="19"/>
      <c r="S305" s="19">
        <v>399.24</v>
      </c>
      <c r="T305" s="14">
        <v>0</v>
      </c>
      <c r="U305" s="19">
        <v>0</v>
      </c>
      <c r="V305" s="14">
        <v>0</v>
      </c>
      <c r="W305" s="14">
        <v>0</v>
      </c>
    </row>
    <row r="306" spans="1:23" s="13" customFormat="1" ht="14.1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107"/>
      <c r="M306" s="108"/>
      <c r="N306" s="110"/>
      <c r="O306" s="112"/>
      <c r="P306" s="22" t="s">
        <v>12</v>
      </c>
      <c r="Q306" s="14">
        <f>(Q305/Q304)*100</f>
        <v>83.333333333333343</v>
      </c>
      <c r="R306" s="14">
        <f>(R305/R304)*100</f>
        <v>0</v>
      </c>
      <c r="S306" s="14">
        <f>(S305/S304)*100</f>
        <v>50</v>
      </c>
      <c r="T306" s="14">
        <v>0</v>
      </c>
      <c r="U306" s="14">
        <v>0</v>
      </c>
      <c r="V306" s="14">
        <v>0</v>
      </c>
      <c r="W306" s="14">
        <v>0</v>
      </c>
    </row>
    <row r="307" spans="1:23" s="13" customFormat="1" ht="14.1" customHeight="1">
      <c r="A307" s="37" t="s">
        <v>77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8" t="s">
        <v>48</v>
      </c>
      <c r="M307" s="37"/>
      <c r="N307" s="39" t="s">
        <v>23</v>
      </c>
      <c r="O307" s="39" t="s">
        <v>35</v>
      </c>
      <c r="P307" s="20" t="s">
        <v>100</v>
      </c>
      <c r="Q307" s="14">
        <v>1754.4</v>
      </c>
      <c r="R307" s="14">
        <v>527.66999999999996</v>
      </c>
      <c r="S307" s="14">
        <v>584.27</v>
      </c>
      <c r="T307" s="14">
        <v>593.04</v>
      </c>
      <c r="U307" s="14">
        <v>49.42</v>
      </c>
      <c r="V307" s="14">
        <v>0</v>
      </c>
      <c r="W307" s="14">
        <v>0</v>
      </c>
    </row>
    <row r="308" spans="1:23" s="13" customFormat="1" ht="14.1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8"/>
      <c r="M308" s="37"/>
      <c r="N308" s="39"/>
      <c r="O308" s="39"/>
      <c r="P308" s="21" t="s">
        <v>103</v>
      </c>
      <c r="Q308" s="14">
        <v>1963.99</v>
      </c>
      <c r="R308" s="14">
        <v>527.66999999999996</v>
      </c>
      <c r="S308" s="14">
        <v>609</v>
      </c>
      <c r="T308" s="14">
        <v>618.16</v>
      </c>
      <c r="U308" s="14">
        <v>209.16</v>
      </c>
      <c r="V308" s="14">
        <v>0</v>
      </c>
      <c r="W308" s="14">
        <v>209.59</v>
      </c>
    </row>
    <row r="309" spans="1:23" s="13" customFormat="1" ht="14.1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8"/>
      <c r="M309" s="37"/>
      <c r="N309" s="39"/>
      <c r="O309" s="39"/>
      <c r="P309" s="21" t="s">
        <v>104</v>
      </c>
      <c r="Q309" s="19">
        <v>783.72</v>
      </c>
      <c r="R309" s="19"/>
      <c r="S309" s="19">
        <v>304.5</v>
      </c>
      <c r="T309" s="19">
        <v>0</v>
      </c>
      <c r="U309" s="19">
        <v>0</v>
      </c>
      <c r="V309" s="14">
        <v>0</v>
      </c>
      <c r="W309" s="14">
        <v>209.59</v>
      </c>
    </row>
    <row r="310" spans="1:23" s="13" customFormat="1" ht="14.1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8"/>
      <c r="M310" s="37"/>
      <c r="N310" s="39"/>
      <c r="O310" s="39"/>
      <c r="P310" s="22" t="s">
        <v>12</v>
      </c>
      <c r="Q310" s="14">
        <f t="shared" ref="Q310:W310" si="70">(Q309/Q308)*100</f>
        <v>39.904480165377628</v>
      </c>
      <c r="R310" s="14">
        <f t="shared" si="70"/>
        <v>0</v>
      </c>
      <c r="S310" s="14">
        <f t="shared" si="70"/>
        <v>50</v>
      </c>
      <c r="T310" s="14">
        <f t="shared" si="70"/>
        <v>0</v>
      </c>
      <c r="U310" s="14">
        <f t="shared" si="70"/>
        <v>0</v>
      </c>
      <c r="V310" s="14">
        <v>0</v>
      </c>
      <c r="W310" s="14">
        <f t="shared" si="70"/>
        <v>100</v>
      </c>
    </row>
    <row r="311" spans="1:23" s="12" customFormat="1" ht="14.1" customHeight="1">
      <c r="A311" s="37" t="s">
        <v>78</v>
      </c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8" t="s">
        <v>32</v>
      </c>
      <c r="M311" s="37"/>
      <c r="N311" s="39" t="s">
        <v>19</v>
      </c>
      <c r="O311" s="39" t="s">
        <v>24</v>
      </c>
      <c r="P311" s="20" t="s">
        <v>100</v>
      </c>
      <c r="Q311" s="14">
        <v>23744.87</v>
      </c>
      <c r="R311" s="14">
        <v>6295.2</v>
      </c>
      <c r="S311" s="14">
        <v>4196.8</v>
      </c>
      <c r="T311" s="14">
        <v>0</v>
      </c>
      <c r="U311" s="14">
        <v>0</v>
      </c>
      <c r="V311" s="14">
        <v>0</v>
      </c>
      <c r="W311" s="14">
        <v>0</v>
      </c>
    </row>
    <row r="312" spans="1:23" s="12" customFormat="1" ht="14.1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8"/>
      <c r="M312" s="37"/>
      <c r="N312" s="39"/>
      <c r="O312" s="39"/>
      <c r="P312" s="21" t="s">
        <v>103</v>
      </c>
      <c r="Q312" s="14">
        <v>23744.87</v>
      </c>
      <c r="R312" s="14">
        <v>6295.2</v>
      </c>
      <c r="S312" s="14">
        <v>4196.8</v>
      </c>
      <c r="T312" s="14">
        <v>0</v>
      </c>
      <c r="U312" s="14">
        <v>0</v>
      </c>
      <c r="V312" s="14">
        <v>0</v>
      </c>
      <c r="W312" s="14">
        <v>0</v>
      </c>
    </row>
    <row r="313" spans="1:23" s="12" customFormat="1" ht="14.1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8"/>
      <c r="M313" s="37"/>
      <c r="N313" s="39"/>
      <c r="O313" s="39"/>
      <c r="P313" s="21" t="s">
        <v>104</v>
      </c>
      <c r="Q313" s="19">
        <v>21223.98</v>
      </c>
      <c r="R313" s="19"/>
      <c r="S313" s="19">
        <v>2472.23</v>
      </c>
      <c r="T313" s="19">
        <v>0</v>
      </c>
      <c r="U313" s="19">
        <v>0</v>
      </c>
      <c r="V313" s="14">
        <v>0</v>
      </c>
      <c r="W313" s="14">
        <v>0</v>
      </c>
    </row>
    <row r="314" spans="1:23" s="12" customFormat="1" ht="14.1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8"/>
      <c r="M314" s="37"/>
      <c r="N314" s="39"/>
      <c r="O314" s="39"/>
      <c r="P314" s="22" t="s">
        <v>12</v>
      </c>
      <c r="Q314" s="14">
        <f>(Q313/Q312)*100</f>
        <v>89.38343313734714</v>
      </c>
      <c r="R314" s="14">
        <f>(R313/R312)*100</f>
        <v>0</v>
      </c>
      <c r="S314" s="14">
        <f>(S313/S312)*100</f>
        <v>58.907500953107132</v>
      </c>
      <c r="T314" s="14">
        <v>0</v>
      </c>
      <c r="U314" s="14">
        <v>0</v>
      </c>
      <c r="V314" s="14">
        <v>0</v>
      </c>
      <c r="W314" s="14">
        <v>0</v>
      </c>
    </row>
    <row r="315" spans="1:23" s="12" customFormat="1" ht="14.1" customHeight="1">
      <c r="A315" s="37" t="s">
        <v>79</v>
      </c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8" t="s">
        <v>18</v>
      </c>
      <c r="M315" s="37"/>
      <c r="N315" s="39" t="s">
        <v>23</v>
      </c>
      <c r="O315" s="39" t="s">
        <v>24</v>
      </c>
      <c r="P315" s="20" t="s">
        <v>100</v>
      </c>
      <c r="Q315" s="14">
        <v>870.32</v>
      </c>
      <c r="R315" s="14">
        <v>435.16</v>
      </c>
      <c r="S315" s="14">
        <v>435.16</v>
      </c>
      <c r="T315" s="14">
        <v>0</v>
      </c>
      <c r="U315" s="14">
        <v>0</v>
      </c>
      <c r="V315" s="14">
        <v>0</v>
      </c>
      <c r="W315" s="14">
        <v>0</v>
      </c>
    </row>
    <row r="316" spans="1:23" s="12" customFormat="1" ht="14.1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8"/>
      <c r="M316" s="37"/>
      <c r="N316" s="39"/>
      <c r="O316" s="39"/>
      <c r="P316" s="21" t="s">
        <v>103</v>
      </c>
      <c r="Q316" s="14">
        <v>870.32</v>
      </c>
      <c r="R316" s="14">
        <v>435.16</v>
      </c>
      <c r="S316" s="14">
        <v>435.16</v>
      </c>
      <c r="T316" s="14">
        <v>0</v>
      </c>
      <c r="U316" s="14">
        <v>0</v>
      </c>
      <c r="V316" s="14">
        <v>0</v>
      </c>
      <c r="W316" s="14">
        <v>0</v>
      </c>
    </row>
    <row r="317" spans="1:23" s="12" customFormat="1" ht="14.1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8"/>
      <c r="M317" s="37"/>
      <c r="N317" s="39"/>
      <c r="O317" s="39"/>
      <c r="P317" s="21" t="s">
        <v>104</v>
      </c>
      <c r="Q317" s="19">
        <f>Q316-S316+S317</f>
        <v>646.72</v>
      </c>
      <c r="R317" s="19"/>
      <c r="S317" s="19">
        <v>211.56</v>
      </c>
      <c r="T317" s="14">
        <v>0</v>
      </c>
      <c r="U317" s="19">
        <v>0</v>
      </c>
      <c r="V317" s="14">
        <v>0</v>
      </c>
      <c r="W317" s="14">
        <v>0</v>
      </c>
    </row>
    <row r="318" spans="1:23" s="12" customFormat="1" ht="14.1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8"/>
      <c r="M318" s="37"/>
      <c r="N318" s="39"/>
      <c r="O318" s="39"/>
      <c r="P318" s="22" t="s">
        <v>12</v>
      </c>
      <c r="Q318" s="14">
        <f t="shared" ref="Q318:S318" si="71">(Q317/Q316)*100</f>
        <v>74.308300395256921</v>
      </c>
      <c r="R318" s="14">
        <f t="shared" si="71"/>
        <v>0</v>
      </c>
      <c r="S318" s="14">
        <f t="shared" si="71"/>
        <v>48.616600790513829</v>
      </c>
      <c r="T318" s="14">
        <v>0</v>
      </c>
      <c r="U318" s="14">
        <v>0</v>
      </c>
      <c r="V318" s="14">
        <v>0</v>
      </c>
      <c r="W318" s="14">
        <v>0</v>
      </c>
    </row>
    <row r="319" spans="1:23" s="12" customFormat="1" ht="14.1" customHeight="1">
      <c r="A319" s="37" t="s">
        <v>111</v>
      </c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8" t="s">
        <v>26</v>
      </c>
      <c r="M319" s="37"/>
      <c r="N319" s="39" t="s">
        <v>24</v>
      </c>
      <c r="O319" s="39" t="s">
        <v>35</v>
      </c>
      <c r="P319" s="20" t="s">
        <v>100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</row>
    <row r="320" spans="1:23" s="12" customFormat="1" ht="14.1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8"/>
      <c r="M320" s="37"/>
      <c r="N320" s="39"/>
      <c r="O320" s="39"/>
      <c r="P320" s="21" t="s">
        <v>103</v>
      </c>
      <c r="Q320" s="14">
        <v>84058</v>
      </c>
      <c r="R320" s="14"/>
      <c r="S320" s="14">
        <v>24517</v>
      </c>
      <c r="T320" s="14">
        <v>42029</v>
      </c>
      <c r="U320" s="14">
        <v>17512</v>
      </c>
      <c r="V320" s="14">
        <v>0</v>
      </c>
      <c r="W320" s="14">
        <v>84058</v>
      </c>
    </row>
    <row r="321" spans="1:23" s="12" customFormat="1" ht="14.1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8"/>
      <c r="M321" s="37"/>
      <c r="N321" s="39"/>
      <c r="O321" s="39"/>
      <c r="P321" s="21" t="s">
        <v>104</v>
      </c>
      <c r="Q321" s="14">
        <f>Q320-S320-T320-U320+S321</f>
        <v>0</v>
      </c>
      <c r="R321" s="14"/>
      <c r="S321" s="14">
        <v>0</v>
      </c>
      <c r="T321" s="14">
        <v>0</v>
      </c>
      <c r="U321" s="14">
        <v>0</v>
      </c>
      <c r="V321" s="14">
        <v>0</v>
      </c>
      <c r="W321" s="14">
        <v>84058</v>
      </c>
    </row>
    <row r="322" spans="1:23" s="12" customFormat="1" ht="14.1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8"/>
      <c r="M322" s="37"/>
      <c r="N322" s="39"/>
      <c r="O322" s="39"/>
      <c r="P322" s="22" t="s">
        <v>12</v>
      </c>
      <c r="Q322" s="14">
        <f t="shared" ref="Q322:W322" si="72">(Q321/Q320)*100</f>
        <v>0</v>
      </c>
      <c r="R322" s="14" t="e">
        <f t="shared" si="72"/>
        <v>#DIV/0!</v>
      </c>
      <c r="S322" s="14">
        <f t="shared" si="72"/>
        <v>0</v>
      </c>
      <c r="T322" s="14">
        <f t="shared" si="72"/>
        <v>0</v>
      </c>
      <c r="U322" s="14">
        <f t="shared" si="72"/>
        <v>0</v>
      </c>
      <c r="V322" s="14">
        <v>0</v>
      </c>
      <c r="W322" s="14">
        <f t="shared" si="72"/>
        <v>100</v>
      </c>
    </row>
    <row r="323" spans="1:23" s="13" customFormat="1" ht="14.1" customHeight="1">
      <c r="A323" s="37" t="s">
        <v>80</v>
      </c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8" t="s">
        <v>47</v>
      </c>
      <c r="M323" s="37"/>
      <c r="N323" s="39" t="s">
        <v>19</v>
      </c>
      <c r="O323" s="39" t="s">
        <v>24</v>
      </c>
      <c r="P323" s="20" t="s">
        <v>100</v>
      </c>
      <c r="Q323" s="14">
        <v>2100</v>
      </c>
      <c r="R323" s="14">
        <v>1050</v>
      </c>
      <c r="S323" s="14">
        <v>262.5</v>
      </c>
      <c r="T323" s="14">
        <v>0</v>
      </c>
      <c r="U323" s="14">
        <v>0</v>
      </c>
      <c r="V323" s="14">
        <v>0</v>
      </c>
      <c r="W323" s="14">
        <v>0</v>
      </c>
    </row>
    <row r="324" spans="1:23" s="13" customFormat="1" ht="14.1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8"/>
      <c r="M324" s="37"/>
      <c r="N324" s="39"/>
      <c r="O324" s="39"/>
      <c r="P324" s="21" t="s">
        <v>103</v>
      </c>
      <c r="Q324" s="14">
        <v>2100</v>
      </c>
      <c r="R324" s="14">
        <v>1050</v>
      </c>
      <c r="S324" s="14">
        <v>262.5</v>
      </c>
      <c r="T324" s="14">
        <v>0</v>
      </c>
      <c r="U324" s="14">
        <v>0</v>
      </c>
      <c r="V324" s="14">
        <v>0</v>
      </c>
      <c r="W324" s="14">
        <v>0</v>
      </c>
    </row>
    <row r="325" spans="1:23" s="13" customFormat="1" ht="14.1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8"/>
      <c r="M325" s="37"/>
      <c r="N325" s="39"/>
      <c r="O325" s="39"/>
      <c r="P325" s="21" t="s">
        <v>104</v>
      </c>
      <c r="Q325" s="19">
        <f>Q324-S324-T324+S325</f>
        <v>2100</v>
      </c>
      <c r="R325" s="19"/>
      <c r="S325" s="19">
        <v>262.5</v>
      </c>
      <c r="T325" s="19">
        <v>0</v>
      </c>
      <c r="U325" s="19">
        <v>0</v>
      </c>
      <c r="V325" s="14">
        <v>0</v>
      </c>
      <c r="W325" s="14">
        <v>0</v>
      </c>
    </row>
    <row r="326" spans="1:23" s="13" customFormat="1" ht="14.1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8"/>
      <c r="M326" s="37"/>
      <c r="N326" s="39"/>
      <c r="O326" s="39"/>
      <c r="P326" s="22" t="s">
        <v>12</v>
      </c>
      <c r="Q326" s="14">
        <f>(Q325/Q324)*100</f>
        <v>100</v>
      </c>
      <c r="R326" s="14">
        <f>(R325/R324)*100</f>
        <v>0</v>
      </c>
      <c r="S326" s="14">
        <f>(S325/S324)*100</f>
        <v>100</v>
      </c>
      <c r="T326" s="14">
        <v>0</v>
      </c>
      <c r="U326" s="14">
        <v>0</v>
      </c>
      <c r="V326" s="14">
        <v>0</v>
      </c>
      <c r="W326" s="14">
        <v>0</v>
      </c>
    </row>
    <row r="327" spans="1:23" s="12" customFormat="1" ht="14.1" customHeight="1">
      <c r="A327" s="37" t="s">
        <v>81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8" t="s">
        <v>64</v>
      </c>
      <c r="M327" s="37"/>
      <c r="N327" s="39" t="s">
        <v>23</v>
      </c>
      <c r="O327" s="39" t="s">
        <v>24</v>
      </c>
      <c r="P327" s="20" t="s">
        <v>100</v>
      </c>
      <c r="Q327" s="14">
        <v>37197</v>
      </c>
      <c r="R327" s="14">
        <v>29758</v>
      </c>
      <c r="S327" s="14">
        <v>7439</v>
      </c>
      <c r="T327" s="14">
        <v>0</v>
      </c>
      <c r="U327" s="14">
        <v>0</v>
      </c>
      <c r="V327" s="14">
        <v>0</v>
      </c>
      <c r="W327" s="14">
        <v>0</v>
      </c>
    </row>
    <row r="328" spans="1:23" s="12" customFormat="1" ht="14.1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8"/>
      <c r="M328" s="37"/>
      <c r="N328" s="39"/>
      <c r="O328" s="39"/>
      <c r="P328" s="21" t="s">
        <v>103</v>
      </c>
      <c r="Q328" s="14">
        <v>37197</v>
      </c>
      <c r="R328" s="14">
        <v>29758</v>
      </c>
      <c r="S328" s="14">
        <v>7439</v>
      </c>
      <c r="T328" s="14">
        <v>0</v>
      </c>
      <c r="U328" s="14">
        <v>0</v>
      </c>
      <c r="V328" s="14">
        <v>0</v>
      </c>
      <c r="W328" s="14">
        <v>0</v>
      </c>
    </row>
    <row r="329" spans="1:23" s="12" customFormat="1" ht="14.1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8"/>
      <c r="M329" s="37"/>
      <c r="N329" s="39"/>
      <c r="O329" s="39"/>
      <c r="P329" s="21" t="s">
        <v>104</v>
      </c>
      <c r="Q329" s="19">
        <f>Q328-S328+S329</f>
        <v>29758</v>
      </c>
      <c r="R329" s="19"/>
      <c r="S329" s="19">
        <v>0</v>
      </c>
      <c r="T329" s="19">
        <v>0</v>
      </c>
      <c r="U329" s="19">
        <v>0</v>
      </c>
      <c r="V329" s="14">
        <v>0</v>
      </c>
      <c r="W329" s="14">
        <v>0</v>
      </c>
    </row>
    <row r="330" spans="1:23" s="12" customFormat="1" ht="14.1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8"/>
      <c r="M330" s="37"/>
      <c r="N330" s="39"/>
      <c r="O330" s="39"/>
      <c r="P330" s="22" t="s">
        <v>12</v>
      </c>
      <c r="Q330" s="14">
        <f t="shared" ref="Q330:S330" si="73">(Q329/Q328)*100</f>
        <v>80.001075355539427</v>
      </c>
      <c r="R330" s="14">
        <f t="shared" si="73"/>
        <v>0</v>
      </c>
      <c r="S330" s="14">
        <f t="shared" si="73"/>
        <v>0</v>
      </c>
      <c r="T330" s="14">
        <v>0</v>
      </c>
      <c r="U330" s="14">
        <v>0</v>
      </c>
      <c r="V330" s="14">
        <v>0</v>
      </c>
      <c r="W330" s="14">
        <v>0</v>
      </c>
    </row>
    <row r="331" spans="1:23" s="12" customFormat="1" ht="14.1" customHeight="1">
      <c r="A331" s="37" t="s">
        <v>110</v>
      </c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8" t="s">
        <v>52</v>
      </c>
      <c r="M331" s="37"/>
      <c r="N331" s="39" t="s">
        <v>24</v>
      </c>
      <c r="O331" s="39" t="s">
        <v>20</v>
      </c>
      <c r="P331" s="20" t="s">
        <v>100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</row>
    <row r="332" spans="1:23" s="12" customFormat="1" ht="14.1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8"/>
      <c r="M332" s="37"/>
      <c r="N332" s="39"/>
      <c r="O332" s="39"/>
      <c r="P332" s="21" t="s">
        <v>103</v>
      </c>
      <c r="Q332" s="14">
        <v>64873.41</v>
      </c>
      <c r="R332" s="14"/>
      <c r="S332" s="14">
        <v>21624.47</v>
      </c>
      <c r="T332" s="14">
        <v>43248.94</v>
      </c>
      <c r="U332" s="14">
        <v>0</v>
      </c>
      <c r="V332" s="14">
        <v>0</v>
      </c>
      <c r="W332" s="14">
        <v>64873.41</v>
      </c>
    </row>
    <row r="333" spans="1:23" s="12" customFormat="1" ht="14.1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8"/>
      <c r="M333" s="37"/>
      <c r="N333" s="39"/>
      <c r="O333" s="39"/>
      <c r="P333" s="21" t="s">
        <v>104</v>
      </c>
      <c r="Q333" s="14">
        <f>Q332-S332-T332+S333</f>
        <v>0</v>
      </c>
      <c r="R333" s="14"/>
      <c r="S333" s="14">
        <v>0</v>
      </c>
      <c r="T333" s="14">
        <v>0</v>
      </c>
      <c r="U333" s="14">
        <v>0</v>
      </c>
      <c r="V333" s="14">
        <v>0</v>
      </c>
      <c r="W333" s="14">
        <v>64873.41</v>
      </c>
    </row>
    <row r="334" spans="1:23" s="12" customFormat="1" ht="14.1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8"/>
      <c r="M334" s="37"/>
      <c r="N334" s="39"/>
      <c r="O334" s="39"/>
      <c r="P334" s="22" t="s">
        <v>12</v>
      </c>
      <c r="Q334" s="14">
        <f t="shared" ref="Q334:W334" si="74">(Q333/Q332)*100</f>
        <v>0</v>
      </c>
      <c r="R334" s="14" t="e">
        <f t="shared" si="74"/>
        <v>#DIV/0!</v>
      </c>
      <c r="S334" s="14">
        <f t="shared" si="74"/>
        <v>0</v>
      </c>
      <c r="T334" s="14">
        <f t="shared" si="74"/>
        <v>0</v>
      </c>
      <c r="U334" s="14">
        <v>0</v>
      </c>
      <c r="V334" s="14">
        <v>0</v>
      </c>
      <c r="W334" s="14">
        <f t="shared" si="74"/>
        <v>100</v>
      </c>
    </row>
    <row r="335" spans="1:23" s="12" customFormat="1" ht="14.1" customHeight="1">
      <c r="A335" s="37" t="s">
        <v>112</v>
      </c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8" t="s">
        <v>34</v>
      </c>
      <c r="M335" s="37"/>
      <c r="N335" s="39" t="s">
        <v>24</v>
      </c>
      <c r="O335" s="39" t="s">
        <v>20</v>
      </c>
      <c r="P335" s="20" t="s">
        <v>100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</row>
    <row r="336" spans="1:23" s="12" customFormat="1" ht="14.1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8"/>
      <c r="M336" s="37"/>
      <c r="N336" s="39"/>
      <c r="O336" s="39"/>
      <c r="P336" s="21" t="s">
        <v>103</v>
      </c>
      <c r="Q336" s="14">
        <v>9099.5499999999993</v>
      </c>
      <c r="R336" s="14"/>
      <c r="S336" s="14">
        <v>3071.1</v>
      </c>
      <c r="T336" s="14">
        <v>6028.45</v>
      </c>
      <c r="U336" s="14">
        <v>0</v>
      </c>
      <c r="V336" s="14">
        <v>0</v>
      </c>
      <c r="W336" s="14">
        <v>9099.5499999999993</v>
      </c>
    </row>
    <row r="337" spans="1:24" s="12" customFormat="1" ht="14.1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8"/>
      <c r="M337" s="37"/>
      <c r="N337" s="39"/>
      <c r="O337" s="39"/>
      <c r="P337" s="21" t="s">
        <v>104</v>
      </c>
      <c r="Q337" s="14">
        <v>0</v>
      </c>
      <c r="R337" s="14"/>
      <c r="S337" s="14">
        <v>0</v>
      </c>
      <c r="T337" s="14">
        <v>0</v>
      </c>
      <c r="U337" s="14">
        <v>0</v>
      </c>
      <c r="V337" s="14">
        <v>0</v>
      </c>
      <c r="W337" s="14">
        <v>9099.5499999999993</v>
      </c>
    </row>
    <row r="338" spans="1:24" s="12" customFormat="1" ht="14.1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8"/>
      <c r="M338" s="37"/>
      <c r="N338" s="39"/>
      <c r="O338" s="39"/>
      <c r="P338" s="22" t="s">
        <v>12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f t="shared" ref="W338" si="75">(W337/W336)*100</f>
        <v>100</v>
      </c>
    </row>
    <row r="339" spans="1:24" s="13" customFormat="1" ht="14.1" customHeight="1">
      <c r="A339" s="37" t="s">
        <v>97</v>
      </c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8" t="s">
        <v>34</v>
      </c>
      <c r="M339" s="37"/>
      <c r="N339" s="39" t="s">
        <v>23</v>
      </c>
      <c r="O339" s="39" t="s">
        <v>20</v>
      </c>
      <c r="P339" s="20" t="s">
        <v>100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</row>
    <row r="340" spans="1:24" s="13" customFormat="1" ht="14.1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8"/>
      <c r="M340" s="37"/>
      <c r="N340" s="39"/>
      <c r="O340" s="39"/>
      <c r="P340" s="21" t="s">
        <v>103</v>
      </c>
      <c r="Q340" s="14">
        <v>701.76</v>
      </c>
      <c r="R340" s="14">
        <v>14.62</v>
      </c>
      <c r="S340" s="14">
        <v>350.88</v>
      </c>
      <c r="T340" s="14">
        <v>336.26</v>
      </c>
      <c r="U340" s="14">
        <v>0</v>
      </c>
      <c r="V340" s="14">
        <v>0</v>
      </c>
      <c r="W340" s="14">
        <v>0</v>
      </c>
    </row>
    <row r="341" spans="1:24" s="13" customFormat="1" ht="14.1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8"/>
      <c r="M341" s="37"/>
      <c r="N341" s="39"/>
      <c r="O341" s="39"/>
      <c r="P341" s="21" t="s">
        <v>104</v>
      </c>
      <c r="Q341" s="14">
        <f>Q340-S340-T340+S341</f>
        <v>190.06</v>
      </c>
      <c r="R341" s="14"/>
      <c r="S341" s="14">
        <v>175.44</v>
      </c>
      <c r="T341" s="14">
        <v>0</v>
      </c>
      <c r="U341" s="14">
        <v>0</v>
      </c>
      <c r="V341" s="14">
        <v>0</v>
      </c>
      <c r="W341" s="14">
        <v>0</v>
      </c>
    </row>
    <row r="342" spans="1:24" s="13" customFormat="1" ht="14.1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8"/>
      <c r="M342" s="37"/>
      <c r="N342" s="39"/>
      <c r="O342" s="39"/>
      <c r="P342" s="22" t="s">
        <v>12</v>
      </c>
      <c r="Q342" s="14">
        <f t="shared" ref="Q342:S342" si="76">(Q341/Q340)*100</f>
        <v>27.083333333333332</v>
      </c>
      <c r="R342" s="14">
        <f t="shared" si="76"/>
        <v>0</v>
      </c>
      <c r="S342" s="14">
        <f t="shared" si="76"/>
        <v>50</v>
      </c>
      <c r="T342" s="14">
        <v>0</v>
      </c>
      <c r="U342" s="14">
        <v>0</v>
      </c>
      <c r="V342" s="14">
        <v>0</v>
      </c>
      <c r="W342" s="14">
        <v>0</v>
      </c>
    </row>
    <row r="343" spans="1:24" s="13" customFormat="1" ht="14.1" customHeight="1">
      <c r="A343" s="37" t="s">
        <v>115</v>
      </c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8" t="s">
        <v>22</v>
      </c>
      <c r="M343" s="37"/>
      <c r="N343" s="39" t="s">
        <v>24</v>
      </c>
      <c r="O343" s="39" t="s">
        <v>35</v>
      </c>
      <c r="P343" s="20" t="s">
        <v>100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</row>
    <row r="344" spans="1:24" s="13" customFormat="1" ht="14.1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8"/>
      <c r="M344" s="37"/>
      <c r="N344" s="39"/>
      <c r="O344" s="39"/>
      <c r="P344" s="21" t="s">
        <v>103</v>
      </c>
      <c r="Q344" s="14">
        <v>696</v>
      </c>
      <c r="R344" s="14"/>
      <c r="S344" s="14">
        <v>261</v>
      </c>
      <c r="T344" s="14">
        <v>348</v>
      </c>
      <c r="U344" s="14">
        <v>87</v>
      </c>
      <c r="V344" s="14">
        <v>0</v>
      </c>
      <c r="W344" s="14">
        <v>696</v>
      </c>
    </row>
    <row r="345" spans="1:24" s="13" customFormat="1" ht="14.1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8"/>
      <c r="M345" s="37"/>
      <c r="N345" s="39"/>
      <c r="O345" s="39"/>
      <c r="P345" s="21" t="s">
        <v>104</v>
      </c>
      <c r="Q345" s="14">
        <f>Q344-S344-T344-U344+S345</f>
        <v>29.24</v>
      </c>
      <c r="R345" s="14">
        <f t="shared" ref="R345" si="77">R344-T344-U344+T345</f>
        <v>-435</v>
      </c>
      <c r="S345" s="14">
        <v>29.24</v>
      </c>
      <c r="T345" s="14">
        <v>0</v>
      </c>
      <c r="U345" s="14">
        <v>0</v>
      </c>
      <c r="V345" s="14">
        <v>0</v>
      </c>
      <c r="W345" s="14">
        <v>696</v>
      </c>
    </row>
    <row r="346" spans="1:24" s="13" customFormat="1" ht="14.1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8"/>
      <c r="M346" s="37"/>
      <c r="N346" s="39"/>
      <c r="O346" s="39"/>
      <c r="P346" s="22" t="s">
        <v>12</v>
      </c>
      <c r="Q346" s="14">
        <f t="shared" ref="Q346:W346" si="78">(Q345/Q344)*100</f>
        <v>4.2011494252873556</v>
      </c>
      <c r="R346" s="14" t="e">
        <f t="shared" si="78"/>
        <v>#DIV/0!</v>
      </c>
      <c r="S346" s="14">
        <f t="shared" si="78"/>
        <v>11.203065134099615</v>
      </c>
      <c r="T346" s="14">
        <f t="shared" si="78"/>
        <v>0</v>
      </c>
      <c r="U346" s="14">
        <f t="shared" si="78"/>
        <v>0</v>
      </c>
      <c r="V346" s="14">
        <v>0</v>
      </c>
      <c r="W346" s="14">
        <f t="shared" si="78"/>
        <v>100</v>
      </c>
    </row>
    <row r="347" spans="1:24" s="13" customFormat="1" ht="14.1" customHeight="1">
      <c r="A347" s="37" t="s">
        <v>116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8" t="s">
        <v>32</v>
      </c>
      <c r="M347" s="37"/>
      <c r="N347" s="39" t="s">
        <v>24</v>
      </c>
      <c r="O347" s="39" t="s">
        <v>114</v>
      </c>
      <c r="P347" s="20" t="s">
        <v>100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</row>
    <row r="348" spans="1:24" s="13" customFormat="1" ht="14.1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8"/>
      <c r="M348" s="37"/>
      <c r="N348" s="39"/>
      <c r="O348" s="39"/>
      <c r="P348" s="21" t="s">
        <v>103</v>
      </c>
      <c r="Q348" s="14">
        <v>4399.5</v>
      </c>
      <c r="R348" s="14"/>
      <c r="S348" s="14">
        <v>628.5</v>
      </c>
      <c r="T348" s="14">
        <v>1257</v>
      </c>
      <c r="U348" s="14">
        <v>1257</v>
      </c>
      <c r="V348" s="14">
        <v>1257</v>
      </c>
      <c r="W348" s="14">
        <v>4399.5</v>
      </c>
    </row>
    <row r="349" spans="1:24" s="13" customFormat="1" ht="14.1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8"/>
      <c r="M349" s="37"/>
      <c r="N349" s="39"/>
      <c r="O349" s="39"/>
      <c r="P349" s="21" t="s">
        <v>104</v>
      </c>
      <c r="Q349" s="14">
        <v>0</v>
      </c>
      <c r="R349" s="14"/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2" t="s">
        <v>119</v>
      </c>
    </row>
    <row r="350" spans="1:24" s="13" customFormat="1" ht="14.1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8"/>
      <c r="M350" s="37"/>
      <c r="N350" s="39"/>
      <c r="O350" s="39"/>
      <c r="P350" s="22" t="s">
        <v>12</v>
      </c>
      <c r="Q350" s="14">
        <f>(Q349/Q348)*100</f>
        <v>0</v>
      </c>
      <c r="R350" s="14" t="e">
        <f>(R349/R348)*100</f>
        <v>#DIV/0!</v>
      </c>
      <c r="S350" s="14">
        <f>(S349/S348)*100</f>
        <v>0</v>
      </c>
      <c r="T350" s="14">
        <v>0</v>
      </c>
      <c r="U350" s="14">
        <v>0</v>
      </c>
      <c r="V350" s="14">
        <v>0</v>
      </c>
      <c r="W350" s="14">
        <v>0</v>
      </c>
    </row>
    <row r="351" spans="1:24" s="13" customFormat="1" ht="14.1" customHeight="1">
      <c r="A351" s="37" t="s">
        <v>98</v>
      </c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8" t="s">
        <v>34</v>
      </c>
      <c r="M351" s="37"/>
      <c r="N351" s="39" t="s">
        <v>23</v>
      </c>
      <c r="O351" s="39" t="s">
        <v>20</v>
      </c>
      <c r="P351" s="20" t="s">
        <v>100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</row>
    <row r="352" spans="1:24" s="13" customFormat="1" ht="14.1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8"/>
      <c r="M352" s="37"/>
      <c r="N352" s="39"/>
      <c r="O352" s="39"/>
      <c r="P352" s="21" t="s">
        <v>103</v>
      </c>
      <c r="Q352" s="14">
        <v>1080</v>
      </c>
      <c r="R352" s="14">
        <v>30</v>
      </c>
      <c r="S352" s="14">
        <v>720</v>
      </c>
      <c r="T352" s="14">
        <v>330</v>
      </c>
      <c r="U352" s="14">
        <v>0</v>
      </c>
      <c r="V352" s="14">
        <v>0</v>
      </c>
      <c r="W352" s="14">
        <v>0</v>
      </c>
    </row>
    <row r="353" spans="1:23" s="13" customFormat="1" ht="14.1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8"/>
      <c r="M353" s="37"/>
      <c r="N353" s="39"/>
      <c r="O353" s="39"/>
      <c r="P353" s="21" t="s">
        <v>104</v>
      </c>
      <c r="Q353" s="14">
        <f>Q352-S352-T352+S353</f>
        <v>394.57</v>
      </c>
      <c r="R353" s="14"/>
      <c r="S353" s="14">
        <v>364.57</v>
      </c>
      <c r="T353" s="14">
        <v>0</v>
      </c>
      <c r="U353" s="14">
        <v>0</v>
      </c>
      <c r="V353" s="14">
        <v>0</v>
      </c>
      <c r="W353" s="14">
        <v>0</v>
      </c>
    </row>
    <row r="354" spans="1:23" s="13" customFormat="1" ht="14.1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8"/>
      <c r="M354" s="37"/>
      <c r="N354" s="39"/>
      <c r="O354" s="39"/>
      <c r="P354" s="22" t="s">
        <v>12</v>
      </c>
      <c r="Q354" s="14">
        <f t="shared" ref="Q354:S354" si="79">(Q353/Q352)*100</f>
        <v>36.534259259259258</v>
      </c>
      <c r="R354" s="14">
        <f t="shared" si="79"/>
        <v>0</v>
      </c>
      <c r="S354" s="14">
        <f t="shared" si="79"/>
        <v>50.634722222222216</v>
      </c>
      <c r="T354" s="14">
        <v>0</v>
      </c>
      <c r="U354" s="14">
        <v>0</v>
      </c>
      <c r="V354" s="14">
        <v>0</v>
      </c>
      <c r="W354" s="14">
        <v>0</v>
      </c>
    </row>
    <row r="355" spans="1:23" s="12" customFormat="1" ht="14.1" customHeight="1">
      <c r="A355" s="37" t="s">
        <v>82</v>
      </c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8" t="s">
        <v>32</v>
      </c>
      <c r="M355" s="37"/>
      <c r="N355" s="39" t="s">
        <v>55</v>
      </c>
      <c r="O355" s="39" t="s">
        <v>24</v>
      </c>
      <c r="P355" s="20" t="s">
        <v>100</v>
      </c>
      <c r="Q355" s="14">
        <v>1010640.49</v>
      </c>
      <c r="R355" s="14">
        <v>307000</v>
      </c>
      <c r="S355" s="14">
        <v>130000</v>
      </c>
      <c r="T355" s="14">
        <v>0</v>
      </c>
      <c r="U355" s="14">
        <v>0</v>
      </c>
      <c r="V355" s="14">
        <v>0</v>
      </c>
      <c r="W355" s="14">
        <v>0</v>
      </c>
    </row>
    <row r="356" spans="1:23" s="12" customFormat="1" ht="14.1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8"/>
      <c r="M356" s="37"/>
      <c r="N356" s="39"/>
      <c r="O356" s="39"/>
      <c r="P356" s="21" t="s">
        <v>103</v>
      </c>
      <c r="Q356" s="14">
        <v>1010640.49</v>
      </c>
      <c r="R356" s="14">
        <v>307000</v>
      </c>
      <c r="S356" s="14">
        <v>130000</v>
      </c>
      <c r="T356" s="14">
        <v>0</v>
      </c>
      <c r="U356" s="14">
        <v>0</v>
      </c>
      <c r="V356" s="14">
        <v>0</v>
      </c>
      <c r="W356" s="14">
        <v>0</v>
      </c>
    </row>
    <row r="357" spans="1:23" s="12" customFormat="1" ht="14.1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8"/>
      <c r="M357" s="37"/>
      <c r="N357" s="39"/>
      <c r="O357" s="39"/>
      <c r="P357" s="21" t="s">
        <v>104</v>
      </c>
      <c r="Q357" s="19">
        <f>Q356-T356-U356-S356+S357</f>
        <v>1010640.49</v>
      </c>
      <c r="R357" s="19"/>
      <c r="S357" s="19">
        <v>130000</v>
      </c>
      <c r="T357" s="19">
        <v>0</v>
      </c>
      <c r="U357" s="19">
        <v>0</v>
      </c>
      <c r="V357" s="14">
        <v>0</v>
      </c>
      <c r="W357" s="14">
        <v>0</v>
      </c>
    </row>
    <row r="358" spans="1:23" s="12" customFormat="1" ht="14.1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8"/>
      <c r="M358" s="37"/>
      <c r="N358" s="39"/>
      <c r="O358" s="39"/>
      <c r="P358" s="22" t="s">
        <v>12</v>
      </c>
      <c r="Q358" s="14">
        <f>(Q357/Q356)*100</f>
        <v>100</v>
      </c>
      <c r="R358" s="14">
        <f>(R357/R356)*100</f>
        <v>0</v>
      </c>
      <c r="S358" s="14">
        <f>(S357/S356)*100</f>
        <v>100</v>
      </c>
      <c r="T358" s="14">
        <v>0</v>
      </c>
      <c r="U358" s="14">
        <v>0</v>
      </c>
      <c r="V358" s="14">
        <v>0</v>
      </c>
      <c r="W358" s="14">
        <v>0</v>
      </c>
    </row>
    <row r="359" spans="1:23" s="13" customFormat="1" ht="14.1" customHeight="1">
      <c r="A359" s="37" t="s">
        <v>83</v>
      </c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8" t="s">
        <v>39</v>
      </c>
      <c r="M359" s="37"/>
      <c r="N359" s="39" t="s">
        <v>23</v>
      </c>
      <c r="O359" s="39" t="s">
        <v>35</v>
      </c>
      <c r="P359" s="20" t="s">
        <v>100</v>
      </c>
      <c r="Q359" s="14">
        <v>1726.92</v>
      </c>
      <c r="R359" s="14">
        <v>431.73</v>
      </c>
      <c r="S359" s="14">
        <v>575.64</v>
      </c>
      <c r="T359" s="14">
        <v>575.64</v>
      </c>
      <c r="U359" s="14">
        <v>143.91</v>
      </c>
      <c r="V359" s="14">
        <v>0</v>
      </c>
      <c r="W359" s="14">
        <v>0</v>
      </c>
    </row>
    <row r="360" spans="1:23" s="13" customFormat="1" ht="14.1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8"/>
      <c r="M360" s="37"/>
      <c r="N360" s="39"/>
      <c r="O360" s="39"/>
      <c r="P360" s="21" t="s">
        <v>103</v>
      </c>
      <c r="Q360" s="14">
        <v>1801.9</v>
      </c>
      <c r="R360" s="14">
        <v>431.73</v>
      </c>
      <c r="S360" s="14">
        <v>608.96</v>
      </c>
      <c r="T360" s="14">
        <v>608.96</v>
      </c>
      <c r="U360" s="14">
        <v>152.25</v>
      </c>
      <c r="V360" s="14">
        <v>0</v>
      </c>
      <c r="W360" s="14">
        <v>74.98</v>
      </c>
    </row>
    <row r="361" spans="1:23" s="13" customFormat="1" ht="14.1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8"/>
      <c r="M361" s="37"/>
      <c r="N361" s="39"/>
      <c r="O361" s="39"/>
      <c r="P361" s="21" t="s">
        <v>104</v>
      </c>
      <c r="Q361" s="19">
        <f>Q360-S360-T360-U360+S361</f>
        <v>736.23</v>
      </c>
      <c r="R361" s="19"/>
      <c r="S361" s="19">
        <v>304.5</v>
      </c>
      <c r="T361" s="19">
        <v>0</v>
      </c>
      <c r="U361" s="19">
        <v>0</v>
      </c>
      <c r="V361" s="14">
        <v>0</v>
      </c>
      <c r="W361" s="14">
        <v>74.98</v>
      </c>
    </row>
    <row r="362" spans="1:23" s="13" customFormat="1" ht="14.1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8"/>
      <c r="M362" s="37"/>
      <c r="N362" s="39"/>
      <c r="O362" s="39"/>
      <c r="P362" s="22" t="s">
        <v>12</v>
      </c>
      <c r="Q362" s="14">
        <f t="shared" ref="Q362:W362" si="80">(Q361/Q360)*100</f>
        <v>40.858538209667572</v>
      </c>
      <c r="R362" s="14">
        <f t="shared" si="80"/>
        <v>0</v>
      </c>
      <c r="S362" s="14">
        <f t="shared" si="80"/>
        <v>50.003284287966366</v>
      </c>
      <c r="T362" s="14">
        <f t="shared" si="80"/>
        <v>0</v>
      </c>
      <c r="U362" s="14">
        <f t="shared" si="80"/>
        <v>0</v>
      </c>
      <c r="V362" s="14">
        <v>0</v>
      </c>
      <c r="W362" s="14">
        <f t="shared" si="80"/>
        <v>100</v>
      </c>
    </row>
    <row r="363" spans="1:23" s="12" customFormat="1" ht="14.1" customHeight="1">
      <c r="A363" s="37" t="s">
        <v>84</v>
      </c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8" t="s">
        <v>18</v>
      </c>
      <c r="M363" s="37"/>
      <c r="N363" s="39" t="s">
        <v>23</v>
      </c>
      <c r="O363" s="39" t="s">
        <v>24</v>
      </c>
      <c r="P363" s="20" t="s">
        <v>100</v>
      </c>
      <c r="Q363" s="14">
        <v>1771.2</v>
      </c>
      <c r="R363" s="14">
        <v>885.6</v>
      </c>
      <c r="S363" s="14">
        <v>885.6</v>
      </c>
      <c r="T363" s="14">
        <v>0</v>
      </c>
      <c r="U363" s="14">
        <v>0</v>
      </c>
      <c r="V363" s="14">
        <v>0</v>
      </c>
      <c r="W363" s="14">
        <v>0</v>
      </c>
    </row>
    <row r="364" spans="1:23" s="12" customFormat="1" ht="14.1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8"/>
      <c r="M364" s="37"/>
      <c r="N364" s="39"/>
      <c r="O364" s="39"/>
      <c r="P364" s="21" t="s">
        <v>103</v>
      </c>
      <c r="Q364" s="14">
        <v>1771.2</v>
      </c>
      <c r="R364" s="14">
        <v>885.6</v>
      </c>
      <c r="S364" s="14">
        <v>885.6</v>
      </c>
      <c r="T364" s="14">
        <v>0</v>
      </c>
      <c r="U364" s="14">
        <v>0</v>
      </c>
      <c r="V364" s="14">
        <v>0</v>
      </c>
      <c r="W364" s="14">
        <v>0</v>
      </c>
    </row>
    <row r="365" spans="1:23" s="12" customFormat="1" ht="14.1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8"/>
      <c r="M365" s="37"/>
      <c r="N365" s="39"/>
      <c r="O365" s="39"/>
      <c r="P365" s="21" t="s">
        <v>104</v>
      </c>
      <c r="Q365" s="14">
        <f>Q364-S364+S365</f>
        <v>959.4</v>
      </c>
      <c r="R365" s="14"/>
      <c r="S365" s="19">
        <v>73.8</v>
      </c>
      <c r="T365" s="19">
        <v>0</v>
      </c>
      <c r="U365" s="19">
        <v>0</v>
      </c>
      <c r="V365" s="14">
        <v>0</v>
      </c>
      <c r="W365" s="14">
        <v>0</v>
      </c>
    </row>
    <row r="366" spans="1:23" s="12" customFormat="1" ht="14.1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8"/>
      <c r="M366" s="37"/>
      <c r="N366" s="39"/>
      <c r="O366" s="39"/>
      <c r="P366" s="22" t="s">
        <v>12</v>
      </c>
      <c r="Q366" s="14">
        <f t="shared" ref="Q366:S366" si="81">(Q365/Q364)*100</f>
        <v>54.166666666666664</v>
      </c>
      <c r="R366" s="14">
        <f t="shared" si="81"/>
        <v>0</v>
      </c>
      <c r="S366" s="14">
        <f t="shared" si="81"/>
        <v>8.3333333333333321</v>
      </c>
      <c r="T366" s="14">
        <v>0</v>
      </c>
      <c r="U366" s="14">
        <v>0</v>
      </c>
      <c r="V366" s="14">
        <v>0</v>
      </c>
      <c r="W366" s="14">
        <v>0</v>
      </c>
    </row>
    <row r="367" spans="1:23" s="12" customFormat="1" ht="14.1" customHeight="1">
      <c r="A367" s="37" t="s">
        <v>85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8" t="s">
        <v>48</v>
      </c>
      <c r="M367" s="37"/>
      <c r="N367" s="39" t="s">
        <v>23</v>
      </c>
      <c r="O367" s="39" t="s">
        <v>35</v>
      </c>
      <c r="P367" s="20" t="s">
        <v>100</v>
      </c>
      <c r="Q367" s="14">
        <v>1440.78</v>
      </c>
      <c r="R367" s="14">
        <v>467.28</v>
      </c>
      <c r="S367" s="14">
        <v>467.28</v>
      </c>
      <c r="T367" s="14">
        <v>467.28</v>
      </c>
      <c r="U367" s="14">
        <v>38.94</v>
      </c>
      <c r="V367" s="14">
        <v>0</v>
      </c>
      <c r="W367" s="14">
        <v>0</v>
      </c>
    </row>
    <row r="368" spans="1:23" s="12" customFormat="1" ht="14.1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8"/>
      <c r="M368" s="37"/>
      <c r="N368" s="39"/>
      <c r="O368" s="39"/>
      <c r="P368" s="21" t="s">
        <v>103</v>
      </c>
      <c r="Q368" s="19">
        <v>467.28</v>
      </c>
      <c r="R368" s="19"/>
      <c r="S368" s="19">
        <v>0</v>
      </c>
      <c r="T368" s="19">
        <v>0</v>
      </c>
      <c r="U368" s="19">
        <v>0</v>
      </c>
      <c r="V368" s="14">
        <v>0</v>
      </c>
      <c r="W368" s="14">
        <v>-973.5</v>
      </c>
    </row>
    <row r="369" spans="1:23" s="12" customFormat="1" ht="14.1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8"/>
      <c r="M369" s="37"/>
      <c r="N369" s="39"/>
      <c r="O369" s="39"/>
      <c r="P369" s="21" t="s">
        <v>104</v>
      </c>
      <c r="Q369" s="19">
        <f>Q368-S368-T368+S369</f>
        <v>467.28</v>
      </c>
      <c r="R369" s="19"/>
      <c r="S369" s="19">
        <v>0</v>
      </c>
      <c r="T369" s="19">
        <v>0</v>
      </c>
      <c r="U369" s="19">
        <v>0</v>
      </c>
      <c r="V369" s="19">
        <v>0</v>
      </c>
      <c r="W369" s="14">
        <v>-973.5</v>
      </c>
    </row>
    <row r="370" spans="1:23" s="12" customFormat="1" ht="14.1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8"/>
      <c r="M370" s="37"/>
      <c r="N370" s="39"/>
      <c r="O370" s="39"/>
      <c r="P370" s="22" t="s">
        <v>12</v>
      </c>
      <c r="Q370" s="14">
        <f t="shared" ref="Q370:W370" si="82">(Q369/Q368)*100</f>
        <v>100</v>
      </c>
      <c r="R370" s="14" t="e">
        <f t="shared" si="82"/>
        <v>#DIV/0!</v>
      </c>
      <c r="S370" s="14">
        <v>0</v>
      </c>
      <c r="T370" s="14">
        <v>0</v>
      </c>
      <c r="U370" s="14">
        <v>0</v>
      </c>
      <c r="V370" s="14">
        <v>0</v>
      </c>
      <c r="W370" s="14">
        <f t="shared" si="82"/>
        <v>100</v>
      </c>
    </row>
    <row r="371" spans="1:23" s="13" customFormat="1" ht="14.1" customHeight="1">
      <c r="A371" s="37" t="s">
        <v>86</v>
      </c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8" t="s">
        <v>49</v>
      </c>
      <c r="M371" s="37"/>
      <c r="N371" s="39" t="s">
        <v>23</v>
      </c>
      <c r="O371" s="39" t="s">
        <v>20</v>
      </c>
      <c r="P371" s="20" t="s">
        <v>100</v>
      </c>
      <c r="Q371" s="14">
        <v>1284.1199999999999</v>
      </c>
      <c r="R371" s="14">
        <v>428.04</v>
      </c>
      <c r="S371" s="14">
        <v>428.04</v>
      </c>
      <c r="T371" s="14">
        <v>428.04</v>
      </c>
      <c r="U371" s="14">
        <v>0</v>
      </c>
      <c r="V371" s="14">
        <v>0</v>
      </c>
      <c r="W371" s="14">
        <v>0</v>
      </c>
    </row>
    <row r="372" spans="1:23" s="13" customFormat="1" ht="14.1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8"/>
      <c r="M372" s="37"/>
      <c r="N372" s="39"/>
      <c r="O372" s="39"/>
      <c r="P372" s="21" t="s">
        <v>103</v>
      </c>
      <c r="Q372" s="14">
        <v>1284.1199999999999</v>
      </c>
      <c r="R372" s="14">
        <v>428.04</v>
      </c>
      <c r="S372" s="14">
        <v>428.04</v>
      </c>
      <c r="T372" s="14">
        <v>428.04</v>
      </c>
      <c r="U372" s="14">
        <v>0</v>
      </c>
      <c r="V372" s="14">
        <v>0</v>
      </c>
      <c r="W372" s="14">
        <v>0</v>
      </c>
    </row>
    <row r="373" spans="1:23" s="13" customFormat="1" ht="14.1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8"/>
      <c r="M373" s="37"/>
      <c r="N373" s="39"/>
      <c r="O373" s="39"/>
      <c r="P373" s="21" t="s">
        <v>104</v>
      </c>
      <c r="Q373" s="19">
        <f>Q372-S372-T372+S373</f>
        <v>642.05999999999995</v>
      </c>
      <c r="R373" s="19"/>
      <c r="S373" s="19">
        <v>214.02</v>
      </c>
      <c r="T373" s="19">
        <v>0</v>
      </c>
      <c r="U373" s="19">
        <v>0</v>
      </c>
      <c r="V373" s="14">
        <v>0</v>
      </c>
      <c r="W373" s="14">
        <v>0</v>
      </c>
    </row>
    <row r="374" spans="1:23" s="13" customFormat="1" ht="14.1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8"/>
      <c r="M374" s="37"/>
      <c r="N374" s="39"/>
      <c r="O374" s="39"/>
      <c r="P374" s="22" t="s">
        <v>12</v>
      </c>
      <c r="Q374" s="14">
        <f t="shared" ref="Q374:T374" si="83">(Q373/Q372)*100</f>
        <v>50</v>
      </c>
      <c r="R374" s="14">
        <f t="shared" si="83"/>
        <v>0</v>
      </c>
      <c r="S374" s="14">
        <f t="shared" si="83"/>
        <v>50</v>
      </c>
      <c r="T374" s="14">
        <f t="shared" si="83"/>
        <v>0</v>
      </c>
      <c r="U374" s="14">
        <v>0</v>
      </c>
      <c r="V374" s="14">
        <v>0</v>
      </c>
      <c r="W374" s="14">
        <v>0</v>
      </c>
    </row>
    <row r="375" spans="1:23" s="13" customFormat="1" ht="14.1" customHeight="1">
      <c r="A375" s="87" t="s">
        <v>86</v>
      </c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8" t="s">
        <v>47</v>
      </c>
      <c r="M375" s="87"/>
      <c r="N375" s="89" t="s">
        <v>23</v>
      </c>
      <c r="O375" s="89" t="s">
        <v>35</v>
      </c>
      <c r="P375" s="10" t="s">
        <v>100</v>
      </c>
      <c r="Q375" s="14">
        <v>5119.2</v>
      </c>
      <c r="R375" s="14">
        <v>1564.2</v>
      </c>
      <c r="S375" s="14">
        <v>1706.4</v>
      </c>
      <c r="T375" s="14">
        <v>1706.4</v>
      </c>
      <c r="U375" s="14">
        <v>142.19999999999999</v>
      </c>
      <c r="V375" s="14">
        <v>0</v>
      </c>
      <c r="W375" s="14">
        <v>0</v>
      </c>
    </row>
    <row r="376" spans="1:23" s="13" customFormat="1" ht="14.1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8"/>
      <c r="M376" s="87"/>
      <c r="N376" s="89"/>
      <c r="O376" s="89"/>
      <c r="P376" s="16" t="s">
        <v>103</v>
      </c>
      <c r="Q376" s="14">
        <v>5119.2</v>
      </c>
      <c r="R376" s="14">
        <v>1564.2</v>
      </c>
      <c r="S376" s="14">
        <v>1706.4</v>
      </c>
      <c r="T376" s="14">
        <v>1706.4</v>
      </c>
      <c r="U376" s="14">
        <v>142.19999999999999</v>
      </c>
      <c r="V376" s="14">
        <v>0</v>
      </c>
      <c r="W376" s="14">
        <v>0</v>
      </c>
    </row>
    <row r="377" spans="1:23" s="13" customFormat="1" ht="14.1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8"/>
      <c r="M377" s="87"/>
      <c r="N377" s="89"/>
      <c r="O377" s="89"/>
      <c r="P377" s="16" t="s">
        <v>104</v>
      </c>
      <c r="Q377" s="19">
        <v>2417.4</v>
      </c>
      <c r="R377" s="19"/>
      <c r="S377" s="19">
        <v>853.2</v>
      </c>
      <c r="T377" s="19">
        <v>0</v>
      </c>
      <c r="U377" s="19">
        <v>0</v>
      </c>
      <c r="V377" s="14">
        <v>0</v>
      </c>
      <c r="W377" s="14">
        <v>0</v>
      </c>
    </row>
    <row r="378" spans="1:23" s="13" customFormat="1" ht="14.1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8"/>
      <c r="M378" s="87"/>
      <c r="N378" s="89"/>
      <c r="O378" s="89"/>
      <c r="P378" s="9" t="s">
        <v>12</v>
      </c>
      <c r="Q378" s="14">
        <f t="shared" ref="Q378:U378" si="84">(Q377/Q376)*100</f>
        <v>47.222222222222229</v>
      </c>
      <c r="R378" s="14">
        <f t="shared" si="84"/>
        <v>0</v>
      </c>
      <c r="S378" s="14">
        <f t="shared" si="84"/>
        <v>50</v>
      </c>
      <c r="T378" s="14">
        <f t="shared" si="84"/>
        <v>0</v>
      </c>
      <c r="U378" s="14">
        <f t="shared" si="84"/>
        <v>0</v>
      </c>
      <c r="V378" s="14">
        <v>0</v>
      </c>
      <c r="W378" s="14">
        <v>0</v>
      </c>
    </row>
    <row r="379" spans="1:23" s="12" customFormat="1" ht="14.1" customHeight="1">
      <c r="A379" s="102" t="s">
        <v>87</v>
      </c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3" t="s">
        <v>51</v>
      </c>
      <c r="M379" s="102"/>
      <c r="N379" s="104" t="s">
        <v>23</v>
      </c>
      <c r="O379" s="104" t="s">
        <v>35</v>
      </c>
      <c r="P379" s="10" t="s">
        <v>100</v>
      </c>
      <c r="Q379" s="14">
        <v>1870.83</v>
      </c>
      <c r="R379" s="14">
        <v>575.64</v>
      </c>
      <c r="S379" s="14">
        <v>575.64</v>
      </c>
      <c r="T379" s="14">
        <v>575.64</v>
      </c>
      <c r="U379" s="14">
        <v>143.91</v>
      </c>
      <c r="V379" s="14">
        <v>0</v>
      </c>
      <c r="W379" s="14">
        <v>0</v>
      </c>
    </row>
    <row r="380" spans="1:23" s="12" customFormat="1" ht="14.1" customHeight="1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3"/>
      <c r="M380" s="102"/>
      <c r="N380" s="104"/>
      <c r="O380" s="104"/>
      <c r="P380" s="16" t="s">
        <v>103</v>
      </c>
      <c r="Q380" s="14">
        <v>1870.83</v>
      </c>
      <c r="R380" s="14">
        <v>575.64</v>
      </c>
      <c r="S380" s="14">
        <v>575.64</v>
      </c>
      <c r="T380" s="14">
        <v>575.64</v>
      </c>
      <c r="U380" s="14">
        <v>143.91</v>
      </c>
      <c r="V380" s="14">
        <v>0</v>
      </c>
      <c r="W380" s="14">
        <v>0</v>
      </c>
    </row>
    <row r="381" spans="1:23" s="12" customFormat="1" ht="14.1" customHeight="1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3"/>
      <c r="M381" s="102"/>
      <c r="N381" s="104"/>
      <c r="O381" s="104"/>
      <c r="P381" s="16" t="s">
        <v>104</v>
      </c>
      <c r="Q381" s="19">
        <f>Q380-S380-T380-U380+S381</f>
        <v>881.1400000000001</v>
      </c>
      <c r="R381" s="19"/>
      <c r="S381" s="19">
        <v>305.5</v>
      </c>
      <c r="T381" s="19">
        <v>0</v>
      </c>
      <c r="U381" s="19">
        <v>0</v>
      </c>
      <c r="V381" s="14">
        <v>0</v>
      </c>
      <c r="W381" s="14">
        <v>0</v>
      </c>
    </row>
    <row r="382" spans="1:23" s="12" customFormat="1" ht="14.1" customHeight="1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3"/>
      <c r="M382" s="102"/>
      <c r="N382" s="104"/>
      <c r="O382" s="104"/>
      <c r="P382" s="9" t="s">
        <v>12</v>
      </c>
      <c r="Q382" s="14">
        <f t="shared" ref="Q382:U382" si="85">(Q381/Q380)*100</f>
        <v>47.098881245222721</v>
      </c>
      <c r="R382" s="14">
        <f t="shared" si="85"/>
        <v>0</v>
      </c>
      <c r="S382" s="14">
        <f t="shared" si="85"/>
        <v>53.071364046973798</v>
      </c>
      <c r="T382" s="14">
        <f t="shared" si="85"/>
        <v>0</v>
      </c>
      <c r="U382" s="14">
        <f t="shared" si="85"/>
        <v>0</v>
      </c>
      <c r="V382" s="14">
        <v>0</v>
      </c>
      <c r="W382" s="14">
        <v>0</v>
      </c>
    </row>
    <row r="383" spans="1:23" s="12" customFormat="1" ht="14.1" customHeight="1">
      <c r="A383" s="87" t="s">
        <v>113</v>
      </c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88" t="s">
        <v>26</v>
      </c>
      <c r="M383" s="102"/>
      <c r="N383" s="89" t="s">
        <v>24</v>
      </c>
      <c r="O383" s="89" t="s">
        <v>114</v>
      </c>
      <c r="P383" s="10" t="s">
        <v>100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</row>
    <row r="384" spans="1:23" s="12" customFormat="1" ht="14.1" customHeight="1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3"/>
      <c r="M384" s="102"/>
      <c r="N384" s="104"/>
      <c r="O384" s="104"/>
      <c r="P384" s="16" t="s">
        <v>103</v>
      </c>
      <c r="Q384" s="14">
        <v>271804.65000000002</v>
      </c>
      <c r="R384" s="14"/>
      <c r="S384" s="14">
        <v>41816.1</v>
      </c>
      <c r="T384" s="14">
        <v>91995.42</v>
      </c>
      <c r="U384" s="14">
        <v>91995.42</v>
      </c>
      <c r="V384" s="14">
        <v>45997.71</v>
      </c>
      <c r="W384" s="14">
        <v>271804.65000000002</v>
      </c>
    </row>
    <row r="385" spans="1:23" s="12" customFormat="1" ht="14.1" customHeight="1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3"/>
      <c r="M385" s="102"/>
      <c r="N385" s="104"/>
      <c r="O385" s="104"/>
      <c r="P385" s="16" t="s">
        <v>104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271804.65000000002</v>
      </c>
    </row>
    <row r="386" spans="1:23" s="12" customFormat="1" ht="14.1" customHeight="1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3"/>
      <c r="M386" s="102"/>
      <c r="N386" s="104"/>
      <c r="O386" s="104"/>
      <c r="P386" s="9" t="s">
        <v>12</v>
      </c>
      <c r="Q386" s="14">
        <f t="shared" ref="Q386:W386" si="86">(Q385/Q384)*100</f>
        <v>0</v>
      </c>
      <c r="R386" s="14" t="e">
        <f t="shared" si="86"/>
        <v>#DIV/0!</v>
      </c>
      <c r="S386" s="14">
        <f t="shared" si="86"/>
        <v>0</v>
      </c>
      <c r="T386" s="14">
        <f t="shared" si="86"/>
        <v>0</v>
      </c>
      <c r="U386" s="14">
        <f t="shared" si="86"/>
        <v>0</v>
      </c>
      <c r="V386" s="14">
        <f t="shared" si="86"/>
        <v>0</v>
      </c>
      <c r="W386" s="14">
        <f t="shared" si="86"/>
        <v>100</v>
      </c>
    </row>
    <row r="387" spans="1:23" s="12" customFormat="1" ht="14.1" customHeight="1">
      <c r="A387" s="102" t="s">
        <v>99</v>
      </c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3" t="s">
        <v>22</v>
      </c>
      <c r="M387" s="102"/>
      <c r="N387" s="104" t="s">
        <v>23</v>
      </c>
      <c r="O387" s="104" t="s">
        <v>35</v>
      </c>
      <c r="P387" s="10" t="s">
        <v>100</v>
      </c>
      <c r="Q387" s="14">
        <v>1769.64</v>
      </c>
      <c r="R387" s="14">
        <v>147.47</v>
      </c>
      <c r="S387" s="14">
        <v>589.88</v>
      </c>
      <c r="T387" s="14">
        <v>589.88</v>
      </c>
      <c r="U387" s="14">
        <v>442.41</v>
      </c>
      <c r="V387" s="14">
        <v>0</v>
      </c>
      <c r="W387" s="14">
        <v>0</v>
      </c>
    </row>
    <row r="388" spans="1:23" s="12" customFormat="1" ht="14.1" customHeight="1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3"/>
      <c r="M388" s="102"/>
      <c r="N388" s="104"/>
      <c r="O388" s="104"/>
      <c r="P388" s="16" t="s">
        <v>103</v>
      </c>
      <c r="Q388" s="14">
        <v>1769.64</v>
      </c>
      <c r="R388" s="14">
        <v>147.47</v>
      </c>
      <c r="S388" s="14">
        <v>589.88</v>
      </c>
      <c r="T388" s="14">
        <v>589.88</v>
      </c>
      <c r="U388" s="14">
        <v>442.41</v>
      </c>
      <c r="V388" s="14">
        <v>0</v>
      </c>
      <c r="W388" s="14">
        <v>0</v>
      </c>
    </row>
    <row r="389" spans="1:23" s="12" customFormat="1" ht="14.1" customHeight="1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3"/>
      <c r="M389" s="102"/>
      <c r="N389" s="104"/>
      <c r="O389" s="104"/>
      <c r="P389" s="16" t="s">
        <v>104</v>
      </c>
      <c r="Q389" s="19">
        <f>R389</f>
        <v>0</v>
      </c>
      <c r="R389" s="19"/>
      <c r="S389" s="19">
        <v>0</v>
      </c>
      <c r="T389" s="19">
        <v>0</v>
      </c>
      <c r="U389" s="19">
        <v>0</v>
      </c>
      <c r="V389" s="14">
        <v>0</v>
      </c>
      <c r="W389" s="14">
        <v>0</v>
      </c>
    </row>
    <row r="390" spans="1:23" s="12" customFormat="1" ht="14.1" customHeight="1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3"/>
      <c r="M390" s="102"/>
      <c r="N390" s="104"/>
      <c r="O390" s="104"/>
      <c r="P390" s="9" t="s">
        <v>12</v>
      </c>
      <c r="Q390" s="14">
        <f t="shared" ref="Q390:U390" si="87">(Q389/Q388)*100</f>
        <v>0</v>
      </c>
      <c r="R390" s="14">
        <f t="shared" si="87"/>
        <v>0</v>
      </c>
      <c r="S390" s="14">
        <f t="shared" si="87"/>
        <v>0</v>
      </c>
      <c r="T390" s="14">
        <f t="shared" si="87"/>
        <v>0</v>
      </c>
      <c r="U390" s="14">
        <f t="shared" si="87"/>
        <v>0</v>
      </c>
      <c r="V390" s="14">
        <v>0</v>
      </c>
      <c r="W390" s="14">
        <v>0</v>
      </c>
    </row>
    <row r="391" spans="1:23" s="13" customFormat="1" ht="14.1" customHeight="1">
      <c r="A391" s="87" t="s">
        <v>88</v>
      </c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8" t="s">
        <v>47</v>
      </c>
      <c r="M391" s="87"/>
      <c r="N391" s="89" t="s">
        <v>23</v>
      </c>
      <c r="O391" s="89" t="s">
        <v>20</v>
      </c>
      <c r="P391" s="10" t="s">
        <v>100</v>
      </c>
      <c r="Q391" s="14">
        <v>12049.56</v>
      </c>
      <c r="R391" s="14">
        <v>4016.52</v>
      </c>
      <c r="S391" s="14">
        <v>4016.52</v>
      </c>
      <c r="T391" s="14">
        <v>4016.52</v>
      </c>
      <c r="U391" s="14">
        <v>0</v>
      </c>
      <c r="V391" s="14">
        <v>0</v>
      </c>
      <c r="W391" s="14">
        <v>0</v>
      </c>
    </row>
    <row r="392" spans="1:23" s="13" customFormat="1" ht="14.1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8"/>
      <c r="M392" s="87"/>
      <c r="N392" s="89"/>
      <c r="O392" s="89"/>
      <c r="P392" s="16" t="s">
        <v>103</v>
      </c>
      <c r="Q392" s="14">
        <v>12049.56</v>
      </c>
      <c r="R392" s="14">
        <v>4016.52</v>
      </c>
      <c r="S392" s="14">
        <v>4016.52</v>
      </c>
      <c r="T392" s="14">
        <v>4016.52</v>
      </c>
      <c r="U392" s="14">
        <v>0</v>
      </c>
      <c r="V392" s="14">
        <v>0</v>
      </c>
      <c r="W392" s="14">
        <v>0</v>
      </c>
    </row>
    <row r="393" spans="1:23" s="13" customFormat="1" ht="14.1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/>
      <c r="M393" s="87"/>
      <c r="N393" s="89"/>
      <c r="O393" s="89"/>
      <c r="P393" s="16" t="s">
        <v>104</v>
      </c>
      <c r="Q393" s="19">
        <f>Q392-S392-T392+S393</f>
        <v>6024.7799999999988</v>
      </c>
      <c r="R393" s="19"/>
      <c r="S393" s="19">
        <v>2008.26</v>
      </c>
      <c r="T393" s="19">
        <v>0</v>
      </c>
      <c r="U393" s="19">
        <v>0</v>
      </c>
      <c r="V393" s="14">
        <v>0</v>
      </c>
      <c r="W393" s="14">
        <v>0</v>
      </c>
    </row>
    <row r="394" spans="1:23" s="13" customFormat="1" ht="14.1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8"/>
      <c r="M394" s="87"/>
      <c r="N394" s="89"/>
      <c r="O394" s="89"/>
      <c r="P394" s="9" t="s">
        <v>12</v>
      </c>
      <c r="Q394" s="14">
        <f t="shared" ref="Q394:T394" si="88">(Q393/Q392)*100</f>
        <v>49.999999999999993</v>
      </c>
      <c r="R394" s="14">
        <f t="shared" si="88"/>
        <v>0</v>
      </c>
      <c r="S394" s="14">
        <f t="shared" si="88"/>
        <v>50</v>
      </c>
      <c r="T394" s="14">
        <f t="shared" si="88"/>
        <v>0</v>
      </c>
      <c r="U394" s="14">
        <v>0</v>
      </c>
      <c r="V394" s="14">
        <v>0</v>
      </c>
      <c r="W394" s="14">
        <v>0</v>
      </c>
    </row>
    <row r="395" spans="1:23" ht="14.1" customHeight="1">
      <c r="A395" s="81" t="s">
        <v>14</v>
      </c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3"/>
      <c r="P395" s="10" t="s">
        <v>100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14">
        <v>0</v>
      </c>
      <c r="W395" s="14">
        <v>0</v>
      </c>
    </row>
    <row r="396" spans="1:23" ht="14.1" customHeight="1">
      <c r="A396" s="81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3"/>
      <c r="P396" s="16" t="s">
        <v>103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14">
        <v>0</v>
      </c>
      <c r="W396" s="14">
        <v>0</v>
      </c>
    </row>
    <row r="397" spans="1:23" ht="14.1" customHeight="1">
      <c r="A397" s="81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3"/>
      <c r="P397" s="16" t="s">
        <v>104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14">
        <v>0</v>
      </c>
      <c r="W397" s="14">
        <v>0</v>
      </c>
    </row>
    <row r="398" spans="1:23" ht="14.1" customHeight="1">
      <c r="A398" s="90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2"/>
      <c r="P398" s="9" t="s">
        <v>12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14">
        <v>0</v>
      </c>
      <c r="W398" s="14">
        <v>0</v>
      </c>
    </row>
    <row r="399" spans="1:23" ht="14.1" customHeight="1">
      <c r="A399" s="93" t="s">
        <v>89</v>
      </c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5"/>
      <c r="P399" s="10" t="s">
        <v>100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14">
        <v>0</v>
      </c>
      <c r="W399" s="14">
        <v>0</v>
      </c>
    </row>
    <row r="400" spans="1:23" ht="14.1" customHeight="1">
      <c r="A400" s="96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8"/>
      <c r="P400" s="16" t="s">
        <v>103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14">
        <v>0</v>
      </c>
      <c r="W400" s="14">
        <v>0</v>
      </c>
    </row>
    <row r="401" spans="1:23" ht="14.1" customHeight="1">
      <c r="A401" s="96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8"/>
      <c r="P401" s="16" t="s">
        <v>104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14">
        <v>0</v>
      </c>
      <c r="W401" s="14">
        <v>0</v>
      </c>
    </row>
    <row r="402" spans="1:23" ht="14.1" customHeight="1">
      <c r="A402" s="99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1"/>
      <c r="P402" s="9" t="s">
        <v>12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14">
        <v>0</v>
      </c>
      <c r="W402" s="14">
        <v>0</v>
      </c>
    </row>
    <row r="403" spans="1:23" ht="14.1" customHeight="1">
      <c r="A403" s="78" t="s">
        <v>13</v>
      </c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80"/>
      <c r="P403" s="10" t="s">
        <v>100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14">
        <v>0</v>
      </c>
      <c r="W403" s="14">
        <v>0</v>
      </c>
    </row>
    <row r="404" spans="1:23" ht="14.1" customHeight="1">
      <c r="A404" s="81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3"/>
      <c r="P404" s="16" t="s">
        <v>103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14">
        <v>0</v>
      </c>
      <c r="W404" s="14">
        <v>0</v>
      </c>
    </row>
    <row r="405" spans="1:23" ht="14.1" customHeight="1">
      <c r="A405" s="81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3"/>
      <c r="P405" s="16" t="s">
        <v>104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14">
        <v>0</v>
      </c>
      <c r="W405" s="14">
        <v>0</v>
      </c>
    </row>
    <row r="406" spans="1:23" ht="14.1" customHeight="1">
      <c r="A406" s="84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6"/>
      <c r="P406" s="9" t="s">
        <v>12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14">
        <v>0</v>
      </c>
      <c r="W406" s="14">
        <v>0</v>
      </c>
    </row>
    <row r="408" spans="1:23" ht="15">
      <c r="P408" s="5" t="s">
        <v>91</v>
      </c>
      <c r="T408" s="3"/>
    </row>
    <row r="410" spans="1:23" ht="17.25">
      <c r="P410" s="6" t="s">
        <v>92</v>
      </c>
      <c r="T410" s="4" t="s">
        <v>90</v>
      </c>
    </row>
    <row r="411" spans="1:23" ht="15">
      <c r="P411" s="6"/>
    </row>
    <row r="412" spans="1:23" ht="15">
      <c r="P412" s="6" t="s">
        <v>93</v>
      </c>
    </row>
    <row r="413" spans="1:23" ht="15">
      <c r="P413" s="7"/>
    </row>
    <row r="414" spans="1:23" ht="15">
      <c r="P414" s="6" t="s">
        <v>94</v>
      </c>
    </row>
    <row r="415" spans="1:23" ht="15">
      <c r="P415" s="7"/>
    </row>
    <row r="416" spans="1:23" ht="15">
      <c r="P416" s="6" t="s">
        <v>95</v>
      </c>
    </row>
    <row r="417" spans="16:16" ht="15">
      <c r="P417" s="7"/>
    </row>
    <row r="418" spans="16:16" ht="15">
      <c r="P418" s="6" t="s">
        <v>96</v>
      </c>
    </row>
  </sheetData>
  <mergeCells count="349">
    <mergeCell ref="A59:O62"/>
    <mergeCell ref="A63:O66"/>
    <mergeCell ref="A67:O70"/>
    <mergeCell ref="V5:V6"/>
    <mergeCell ref="L387:M390"/>
    <mergeCell ref="N387:N390"/>
    <mergeCell ref="O387:O390"/>
    <mergeCell ref="S5:S6"/>
    <mergeCell ref="T5:T6"/>
    <mergeCell ref="U5:U6"/>
    <mergeCell ref="A7:O10"/>
    <mergeCell ref="A11:O14"/>
    <mergeCell ref="A5:K6"/>
    <mergeCell ref="L5:M6"/>
    <mergeCell ref="N5:O5"/>
    <mergeCell ref="P5:P6"/>
    <mergeCell ref="Q5:Q6"/>
    <mergeCell ref="R5:R6"/>
    <mergeCell ref="A39:K42"/>
    <mergeCell ref="L39:M42"/>
    <mergeCell ref="N39:N42"/>
    <mergeCell ref="O39:O42"/>
    <mergeCell ref="A43:K46"/>
    <mergeCell ref="L43:M46"/>
    <mergeCell ref="L55:M58"/>
    <mergeCell ref="N55:N58"/>
    <mergeCell ref="O55:O58"/>
    <mergeCell ref="A15:O18"/>
    <mergeCell ref="A19:O22"/>
    <mergeCell ref="A23:O26"/>
    <mergeCell ref="A27:O30"/>
    <mergeCell ref="A31:O34"/>
    <mergeCell ref="A35:O38"/>
    <mergeCell ref="N43:N46"/>
    <mergeCell ref="O43:O46"/>
    <mergeCell ref="A115:K118"/>
    <mergeCell ref="L115:M118"/>
    <mergeCell ref="N115:N118"/>
    <mergeCell ref="O115:O118"/>
    <mergeCell ref="A119:K122"/>
    <mergeCell ref="L119:M122"/>
    <mergeCell ref="N119:N122"/>
    <mergeCell ref="O119:O122"/>
    <mergeCell ref="A95:K98"/>
    <mergeCell ref="L95:M98"/>
    <mergeCell ref="N95:N98"/>
    <mergeCell ref="O95:O98"/>
    <mergeCell ref="A103:K106"/>
    <mergeCell ref="L103:M106"/>
    <mergeCell ref="N103:N106"/>
    <mergeCell ref="O103:O106"/>
    <mergeCell ref="A111:K114"/>
    <mergeCell ref="L111:M114"/>
    <mergeCell ref="N111:N114"/>
    <mergeCell ref="O111:O114"/>
    <mergeCell ref="A131:K134"/>
    <mergeCell ref="L131:M134"/>
    <mergeCell ref="N131:N134"/>
    <mergeCell ref="O131:O134"/>
    <mergeCell ref="A135:K138"/>
    <mergeCell ref="L135:M138"/>
    <mergeCell ref="N135:N138"/>
    <mergeCell ref="O135:O138"/>
    <mergeCell ref="A123:K126"/>
    <mergeCell ref="L123:M126"/>
    <mergeCell ref="N123:N126"/>
    <mergeCell ref="O123:O126"/>
    <mergeCell ref="A127:K130"/>
    <mergeCell ref="L127:M130"/>
    <mergeCell ref="N127:N130"/>
    <mergeCell ref="O127:O130"/>
    <mergeCell ref="A147:K150"/>
    <mergeCell ref="L147:M150"/>
    <mergeCell ref="N147:N150"/>
    <mergeCell ref="O147:O150"/>
    <mergeCell ref="A151:K154"/>
    <mergeCell ref="L151:M154"/>
    <mergeCell ref="N151:N154"/>
    <mergeCell ref="O151:O154"/>
    <mergeCell ref="A139:K142"/>
    <mergeCell ref="L139:M142"/>
    <mergeCell ref="N139:N142"/>
    <mergeCell ref="O139:O142"/>
    <mergeCell ref="A143:K146"/>
    <mergeCell ref="L143:M146"/>
    <mergeCell ref="N143:N146"/>
    <mergeCell ref="O143:O146"/>
    <mergeCell ref="A163:K166"/>
    <mergeCell ref="L163:M166"/>
    <mergeCell ref="N163:N166"/>
    <mergeCell ref="O163:O166"/>
    <mergeCell ref="A167:K170"/>
    <mergeCell ref="L167:M170"/>
    <mergeCell ref="N167:N170"/>
    <mergeCell ref="O167:O170"/>
    <mergeCell ref="A155:K158"/>
    <mergeCell ref="L155:M158"/>
    <mergeCell ref="N155:N158"/>
    <mergeCell ref="O155:O158"/>
    <mergeCell ref="A159:K162"/>
    <mergeCell ref="L159:M162"/>
    <mergeCell ref="N159:N162"/>
    <mergeCell ref="O159:O162"/>
    <mergeCell ref="N179:N182"/>
    <mergeCell ref="O179:O182"/>
    <mergeCell ref="A183:K186"/>
    <mergeCell ref="L183:M186"/>
    <mergeCell ref="N183:N186"/>
    <mergeCell ref="O183:O186"/>
    <mergeCell ref="A171:K174"/>
    <mergeCell ref="L171:M174"/>
    <mergeCell ref="N171:N174"/>
    <mergeCell ref="O171:O174"/>
    <mergeCell ref="A175:K178"/>
    <mergeCell ref="L175:M178"/>
    <mergeCell ref="N175:N178"/>
    <mergeCell ref="O175:O178"/>
    <mergeCell ref="A179:K182"/>
    <mergeCell ref="L179:M182"/>
    <mergeCell ref="A219:K222"/>
    <mergeCell ref="L219:M222"/>
    <mergeCell ref="N219:N222"/>
    <mergeCell ref="O219:O222"/>
    <mergeCell ref="A195:K198"/>
    <mergeCell ref="L195:M198"/>
    <mergeCell ref="N195:N198"/>
    <mergeCell ref="O195:O198"/>
    <mergeCell ref="A199:K202"/>
    <mergeCell ref="L199:M202"/>
    <mergeCell ref="N199:N202"/>
    <mergeCell ref="O199:O202"/>
    <mergeCell ref="A215:K218"/>
    <mergeCell ref="L215:M218"/>
    <mergeCell ref="N215:N218"/>
    <mergeCell ref="O215:O218"/>
    <mergeCell ref="A207:K210"/>
    <mergeCell ref="L207:M210"/>
    <mergeCell ref="A211:K214"/>
    <mergeCell ref="L211:M214"/>
    <mergeCell ref="N211:N214"/>
    <mergeCell ref="O211:O214"/>
    <mergeCell ref="A203:K206"/>
    <mergeCell ref="L203:M206"/>
    <mergeCell ref="A247:K250"/>
    <mergeCell ref="L247:M250"/>
    <mergeCell ref="N247:N250"/>
    <mergeCell ref="O247:O250"/>
    <mergeCell ref="A251:K254"/>
    <mergeCell ref="L251:M254"/>
    <mergeCell ref="N251:N254"/>
    <mergeCell ref="O251:O254"/>
    <mergeCell ref="A239:K242"/>
    <mergeCell ref="L239:M242"/>
    <mergeCell ref="N239:N242"/>
    <mergeCell ref="O239:O242"/>
    <mergeCell ref="A243:K246"/>
    <mergeCell ref="L243:M246"/>
    <mergeCell ref="N243:N246"/>
    <mergeCell ref="O243:O246"/>
    <mergeCell ref="A263:K266"/>
    <mergeCell ref="L263:M266"/>
    <mergeCell ref="N263:N266"/>
    <mergeCell ref="O263:O266"/>
    <mergeCell ref="A267:K270"/>
    <mergeCell ref="L267:M270"/>
    <mergeCell ref="N267:N270"/>
    <mergeCell ref="O267:O270"/>
    <mergeCell ref="A255:K258"/>
    <mergeCell ref="L255:M258"/>
    <mergeCell ref="N255:N258"/>
    <mergeCell ref="O255:O258"/>
    <mergeCell ref="A259:K262"/>
    <mergeCell ref="L259:M262"/>
    <mergeCell ref="N259:N262"/>
    <mergeCell ref="O259:O262"/>
    <mergeCell ref="A279:K282"/>
    <mergeCell ref="L279:M282"/>
    <mergeCell ref="N279:N282"/>
    <mergeCell ref="O279:O282"/>
    <mergeCell ref="A283:K286"/>
    <mergeCell ref="L283:M286"/>
    <mergeCell ref="N283:N286"/>
    <mergeCell ref="O283:O286"/>
    <mergeCell ref="A271:K274"/>
    <mergeCell ref="L271:M274"/>
    <mergeCell ref="N271:N274"/>
    <mergeCell ref="O271:O274"/>
    <mergeCell ref="A275:K278"/>
    <mergeCell ref="L275:M278"/>
    <mergeCell ref="N275:N278"/>
    <mergeCell ref="O275:O278"/>
    <mergeCell ref="A295:K298"/>
    <mergeCell ref="L295:M298"/>
    <mergeCell ref="N295:N298"/>
    <mergeCell ref="O295:O298"/>
    <mergeCell ref="A299:K302"/>
    <mergeCell ref="L299:M302"/>
    <mergeCell ref="N299:N302"/>
    <mergeCell ref="O299:O302"/>
    <mergeCell ref="A287:K290"/>
    <mergeCell ref="L287:M290"/>
    <mergeCell ref="N287:N290"/>
    <mergeCell ref="O287:O290"/>
    <mergeCell ref="A291:K294"/>
    <mergeCell ref="L291:M294"/>
    <mergeCell ref="N291:N294"/>
    <mergeCell ref="O291:O294"/>
    <mergeCell ref="A311:K314"/>
    <mergeCell ref="L311:M314"/>
    <mergeCell ref="N311:N314"/>
    <mergeCell ref="O311:O314"/>
    <mergeCell ref="A315:K318"/>
    <mergeCell ref="L315:M318"/>
    <mergeCell ref="N315:N318"/>
    <mergeCell ref="O315:O318"/>
    <mergeCell ref="A303:K306"/>
    <mergeCell ref="L303:M306"/>
    <mergeCell ref="N303:N306"/>
    <mergeCell ref="O303:O306"/>
    <mergeCell ref="A307:K310"/>
    <mergeCell ref="L307:M310"/>
    <mergeCell ref="N307:N310"/>
    <mergeCell ref="O307:O310"/>
    <mergeCell ref="A351:K354"/>
    <mergeCell ref="L351:M354"/>
    <mergeCell ref="N351:N354"/>
    <mergeCell ref="O351:O354"/>
    <mergeCell ref="A339:K342"/>
    <mergeCell ref="L339:M342"/>
    <mergeCell ref="N339:N342"/>
    <mergeCell ref="O339:O342"/>
    <mergeCell ref="A343:K346"/>
    <mergeCell ref="L343:M346"/>
    <mergeCell ref="N343:N346"/>
    <mergeCell ref="O343:O346"/>
    <mergeCell ref="A347:K350"/>
    <mergeCell ref="L347:M350"/>
    <mergeCell ref="N347:N350"/>
    <mergeCell ref="O347:O350"/>
    <mergeCell ref="A403:O406"/>
    <mergeCell ref="A391:K394"/>
    <mergeCell ref="L391:M394"/>
    <mergeCell ref="N391:N394"/>
    <mergeCell ref="O391:O394"/>
    <mergeCell ref="A395:O398"/>
    <mergeCell ref="A399:O402"/>
    <mergeCell ref="A375:K378"/>
    <mergeCell ref="L375:M378"/>
    <mergeCell ref="N375:N378"/>
    <mergeCell ref="O375:O378"/>
    <mergeCell ref="A379:K382"/>
    <mergeCell ref="L379:M382"/>
    <mergeCell ref="N379:N382"/>
    <mergeCell ref="O379:O382"/>
    <mergeCell ref="A387:K390"/>
    <mergeCell ref="A383:K386"/>
    <mergeCell ref="L383:M386"/>
    <mergeCell ref="N383:N386"/>
    <mergeCell ref="O383:O386"/>
    <mergeCell ref="W5:W6"/>
    <mergeCell ref="A99:K102"/>
    <mergeCell ref="L99:M102"/>
    <mergeCell ref="N99:N102"/>
    <mergeCell ref="O99:O102"/>
    <mergeCell ref="A107:K110"/>
    <mergeCell ref="L107:M110"/>
    <mergeCell ref="N107:N110"/>
    <mergeCell ref="O107:O110"/>
    <mergeCell ref="A83:O86"/>
    <mergeCell ref="A87:O90"/>
    <mergeCell ref="A91:K94"/>
    <mergeCell ref="L91:M94"/>
    <mergeCell ref="N91:N94"/>
    <mergeCell ref="O91:O94"/>
    <mergeCell ref="A71:O74"/>
    <mergeCell ref="A75:O78"/>
    <mergeCell ref="A79:O82"/>
    <mergeCell ref="A47:O50"/>
    <mergeCell ref="A51:K54"/>
    <mergeCell ref="L51:M54"/>
    <mergeCell ref="N51:N54"/>
    <mergeCell ref="O51:O54"/>
    <mergeCell ref="A55:K58"/>
    <mergeCell ref="N203:N206"/>
    <mergeCell ref="O203:O206"/>
    <mergeCell ref="A187:K190"/>
    <mergeCell ref="L187:M190"/>
    <mergeCell ref="N187:N190"/>
    <mergeCell ref="O187:O190"/>
    <mergeCell ref="A191:K194"/>
    <mergeCell ref="L191:M194"/>
    <mergeCell ref="N191:N194"/>
    <mergeCell ref="O191:O194"/>
    <mergeCell ref="A223:K226"/>
    <mergeCell ref="L223:M226"/>
    <mergeCell ref="N223:N226"/>
    <mergeCell ref="O223:O226"/>
    <mergeCell ref="A227:K230"/>
    <mergeCell ref="A231:K234"/>
    <mergeCell ref="A235:K238"/>
    <mergeCell ref="L227:M230"/>
    <mergeCell ref="L231:M234"/>
    <mergeCell ref="N227:N230"/>
    <mergeCell ref="O227:O230"/>
    <mergeCell ref="N231:N234"/>
    <mergeCell ref="O231:O234"/>
    <mergeCell ref="N235:N238"/>
    <mergeCell ref="O235:O238"/>
    <mergeCell ref="L235:M238"/>
    <mergeCell ref="A319:K322"/>
    <mergeCell ref="L319:M322"/>
    <mergeCell ref="N319:N322"/>
    <mergeCell ref="O319:O322"/>
    <mergeCell ref="A331:K334"/>
    <mergeCell ref="L331:M334"/>
    <mergeCell ref="N331:N334"/>
    <mergeCell ref="O331:O334"/>
    <mergeCell ref="N335:N338"/>
    <mergeCell ref="O335:O338"/>
    <mergeCell ref="L335:M338"/>
    <mergeCell ref="A335:K338"/>
    <mergeCell ref="A323:K326"/>
    <mergeCell ref="L323:M326"/>
    <mergeCell ref="N323:N326"/>
    <mergeCell ref="O323:O326"/>
    <mergeCell ref="A327:K330"/>
    <mergeCell ref="L327:M330"/>
    <mergeCell ref="N327:N330"/>
    <mergeCell ref="O327:O330"/>
    <mergeCell ref="A355:K358"/>
    <mergeCell ref="L355:M358"/>
    <mergeCell ref="N355:N358"/>
    <mergeCell ref="O355:O358"/>
    <mergeCell ref="A367:K370"/>
    <mergeCell ref="L367:M370"/>
    <mergeCell ref="N367:N370"/>
    <mergeCell ref="O367:O370"/>
    <mergeCell ref="A371:K374"/>
    <mergeCell ref="L371:M374"/>
    <mergeCell ref="N371:N374"/>
    <mergeCell ref="O371:O374"/>
    <mergeCell ref="A359:K362"/>
    <mergeCell ref="L359:M362"/>
    <mergeCell ref="N359:N362"/>
    <mergeCell ref="O359:O362"/>
    <mergeCell ref="A363:K366"/>
    <mergeCell ref="L363:M366"/>
    <mergeCell ref="N363:N366"/>
    <mergeCell ref="O363:O366"/>
  </mergeCells>
  <printOptions horizontalCentered="1"/>
  <pageMargins left="0" right="0" top="0.55118110236220474" bottom="0.3149606299212598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2012-11-23T14:14:20Z</dcterms:modified>
</cp:coreProperties>
</file>