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rządowa'!$A$1:$G$38</definedName>
  </definedNames>
  <calcPr fullCalcOnLoad="1"/>
</workbook>
</file>

<file path=xl/sharedStrings.xml><?xml version="1.0" encoding="utf-8"?>
<sst xmlns="http://schemas.openxmlformats.org/spreadsheetml/2006/main" count="356" uniqueCount="190">
  <si>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</si>
  <si>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</si>
  <si>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</si>
  <si>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</si>
  <si>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</si>
  <si>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</si>
  <si>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</si>
  <si>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</si>
  <si>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</si>
  <si>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</si>
  <si>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</si>
  <si>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</si>
  <si>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</si>
  <si>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</si>
  <si>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</si>
  <si>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</si>
  <si>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</si>
  <si>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</si>
  <si>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</si>
  <si>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</si>
  <si>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</si>
  <si>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</si>
  <si>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</si>
  <si>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</si>
  <si>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</si>
  <si>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</si>
  <si>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</si>
  <si>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</si>
  <si>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</si>
  <si>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</si>
  <si>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</si>
  <si>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</si>
  <si>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</si>
  <si>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</si>
  <si>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</si>
  <si>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</si>
  <si>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</si>
  <si>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</si>
  <si>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</si>
  <si>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</si>
  <si>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</si>
  <si>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</si>
  <si>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</si>
  <si>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</si>
  <si>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</si>
  <si>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</si>
  <si>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</si>
  <si>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600</t>
  </si>
  <si>
    <t>Transport i łączność</t>
  </si>
  <si>
    <t>75414</t>
  </si>
  <si>
    <t>Ośrodki wsparcia</t>
  </si>
  <si>
    <t>926</t>
  </si>
  <si>
    <t>Kultura fizyczna i sport</t>
  </si>
  <si>
    <t>Obrona cywilna</t>
  </si>
  <si>
    <t>2110</t>
  </si>
  <si>
    <t>852</t>
  </si>
  <si>
    <t>85203</t>
  </si>
  <si>
    <t>Pomoc społeczna</t>
  </si>
  <si>
    <t>Podatek dochodowy od osób prawnych</t>
  </si>
  <si>
    <t>Wpływy z opłat za koncesje i licencje</t>
  </si>
  <si>
    <t>Pozostałe zadania w zakresie polityki społecznej</t>
  </si>
  <si>
    <t>Wpływy z opłat za zarząd, użytkowanie i użytkowanie wieczyste nieruchomości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</si>
  <si>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</si>
  <si>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</si>
  <si>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</si>
  <si>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</si>
  <si>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 xml:space="preserve">Dochody  od osób prawnych, od osób fizycznych i od innych jednostek nieposiadających osobowości prawnej oraz wydatki związane z ich poborem </t>
  </si>
  <si>
    <t xml:space="preserve">Dotacje celowe otrzymane z budżetu państwa na zadania bieżące z zakresu administracji rządowej oraz inne zadania zlecone ustawami realizowane przez powiat </t>
  </si>
  <si>
    <t>Środki otrzymane od pozostałych jednostek zaliczanych do sektora finansów publicznych na realizację zadań bieżących jednostek zaliczanych do sektora finansów publicznych</t>
  </si>
  <si>
    <t>Dochody jednostek samorządu terytorialnego związane z realizacją zadań z zakresu administracji rządowej oraz innych zadań zleconych ustawami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</si>
  <si>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</si>
  <si>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</si>
  <si>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</si>
  <si>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</si>
  <si>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</si>
  <si>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Przychód</t>
  </si>
  <si>
    <t>Starostwo Powiatowe - dochody rządowe</t>
  </si>
  <si>
    <t>% realizacji</t>
  </si>
  <si>
    <t>Dotacje celowe otrzymane z gminy na zadania bieżące realizowane na postawie porozumień (umów) między jednostkami samorządu terytorialnego</t>
  </si>
  <si>
    <t>Wpływy z innych lokalnych opłat pobieranych przez jednostki samorządu terytorialnego na podstawie odrębnych ustaw</t>
  </si>
  <si>
    <t>2. Barbara Gutowska.......................................</t>
  </si>
  <si>
    <t>1. Włodzimierz Wojnarowski............................</t>
  </si>
  <si>
    <t>Wpłaty z tytułu odpłatnego nabycia prawa własności oraz prawa użytkowania wieczystego nieruchomości</t>
  </si>
  <si>
    <t>Dochody z najmu i dzierżawy składników majątkowych Skarbu Państwa, j.s.t. lub innych jednostek zaliczanych do sektora finansów publicznych oraz innych umów o podobnym charakterze</t>
  </si>
  <si>
    <t>Dochody z najmu i dzierżawy składników majątkowych Skarbu Państwa j.s.t. lub innych jednostek zaliczanych do sektora finansów publicznych oraz innych umów o podobnym charakterze</t>
  </si>
  <si>
    <t>Środki z Funduszu Pracy otrzymane przez powiat z przeznaczeniem na finansowanie kosztów wynagrodzenia i składek na ubezpieczenia społeczne pracowników powiatowego urzędu pracy</t>
  </si>
  <si>
    <t>Dotacje celowe w ramach programów finansowanych z udziałem środków europejskich oraz środków, o których mowa w art. 5 ust. 1 pkt 3 oraz ust. 3 pkt 5 i 6 ustawy, lub płatności w ramach budżetu środków europejskich</t>
  </si>
  <si>
    <t>Środki na inwestycje na drogach publicznych powiatowych i wojewódzkich oraz na drogach powiatowych, wojewódzkich i krajowych w granicach miast na prawach powiatu</t>
  </si>
  <si>
    <t>Wpływy od rodziców z tytułu odpłatności za utrzymanie dzieci (wychowanków) w placówkach opiekuńczo-wychowawczych i w rodzinach zastępczych</t>
  </si>
  <si>
    <t>900</t>
  </si>
  <si>
    <t>Gospodarka komunalna i ochrona środowiska</t>
  </si>
  <si>
    <t>85205</t>
  </si>
  <si>
    <t>Składki na ubezpieczenie zdrowotne oraz świadczenia dla osób nieobjętych obowiązkiem ubezpieczenia zdrowotnego</t>
  </si>
  <si>
    <t>Zespoły do spraw orzekania o  niepełnosprawności</t>
  </si>
  <si>
    <t>Kwalifikacja wojskowa</t>
  </si>
  <si>
    <t>Zadania w zakresie przeciwdziałania przemocy w rodzinie</t>
  </si>
  <si>
    <t>Grzywny mandaty i inne kary pieniężne od osób fizycznych</t>
  </si>
  <si>
    <t>Dotacje celowe otrzymane z powiatu na zadania bieżące realizowane na podstawie porozumień (umów) między jednostkami samorządu terytorialnego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</si>
  <si>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</si>
  <si>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</si>
  <si>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</si>
  <si>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Otrzymane spadki, zapisy i darowizny w postaci pieniężnej</t>
  </si>
  <si>
    <t>Prace geodezyjno-urządzeniowe na potrzeby rolnictwa</t>
  </si>
  <si>
    <t>02001</t>
  </si>
  <si>
    <t>Gospodarka leśna</t>
  </si>
  <si>
    <t>60014</t>
  </si>
  <si>
    <t>Drogi publiczne i powiatowe</t>
  </si>
  <si>
    <t>Prace geodezyjne i kartograficzne(nieinwestycyjne)</t>
  </si>
  <si>
    <t>Dotacje celowe otrzymane z budżetu państwa na zadania bieżące z zakresu administracji rządowej oraz inne zadania zlecone ustawami realizowane przez powiat.</t>
  </si>
  <si>
    <t>Opracowanie geodezyjne i kartograficzne</t>
  </si>
  <si>
    <t>Dotacje celowe otrzymane z budżetu państwa na zadania bieżące z zakresu administracji rządowej oraz inne zadania zlecone ustwami realizowane przez powiat</t>
  </si>
  <si>
    <t>Pozostała działalność</t>
  </si>
  <si>
    <t>Starostwa powiatowe</t>
  </si>
  <si>
    <t>75045</t>
  </si>
  <si>
    <t>75618</t>
  </si>
  <si>
    <t>Wpływy z innych opłat stanowiących dochody jednostek samorządu terytorialnego na podstawie ustaw</t>
  </si>
  <si>
    <t>Udziały powiatów w podatkach stanowiących dochód budżetu państwa</t>
  </si>
  <si>
    <t>75622</t>
  </si>
  <si>
    <t>80102</t>
  </si>
  <si>
    <t>Szkoły podstawowe specjalne</t>
  </si>
  <si>
    <t>80105</t>
  </si>
  <si>
    <t>Przedszkola specjalne</t>
  </si>
  <si>
    <t>75801</t>
  </si>
  <si>
    <t>Część oświatowa subwencji ogólnej dla jednostek samorządu terytorialnego</t>
  </si>
  <si>
    <t>75803</t>
  </si>
  <si>
    <t>Część wyrównawcza subwencji ogólnej dla powiatów</t>
  </si>
  <si>
    <t>75832</t>
  </si>
  <si>
    <t>Część równoważąca subwencji ogólnej dla powiatów</t>
  </si>
  <si>
    <t>80111</t>
  </si>
  <si>
    <t>Gimnazja specjalne</t>
  </si>
  <si>
    <t>80120</t>
  </si>
  <si>
    <t>Licea Ogólnokształcące</t>
  </si>
  <si>
    <t>80130</t>
  </si>
  <si>
    <t>Szkoły zawodowe</t>
  </si>
  <si>
    <t>80142</t>
  </si>
  <si>
    <t>Ośrodki szkolenia, dokształcania i doskonalenia kadr</t>
  </si>
  <si>
    <t>Składki na ubezpieczenie zdrowotne oraz świadczenia dla osób nie obiętych obowiązkiem ubezpieczenia zdrowotnego</t>
  </si>
  <si>
    <t>85201</t>
  </si>
  <si>
    <t>Placówki opiekuńczo-wychowawcze</t>
  </si>
  <si>
    <t>85220</t>
  </si>
  <si>
    <t>Rodziny zastępcze</t>
  </si>
  <si>
    <t>85204</t>
  </si>
  <si>
    <t>Jednostki specjalistycznego poradnictwa, mieszkania chronione i ośrodki interwencji kryzysowej</t>
  </si>
  <si>
    <t>Zespoły do sprwa orzekania o niepełnosprawności</t>
  </si>
  <si>
    <t>85324</t>
  </si>
  <si>
    <t>Państwowy Fundusz Rehabilitacji Osób Niepełnosprawnych</t>
  </si>
  <si>
    <t>Dotacje otrzymane z państwowych funduszy celowych na realizację zadań bieżących jednostek sektora finansów publicznych</t>
  </si>
  <si>
    <t>85333</t>
  </si>
  <si>
    <t>Powiatowe urzędy pracy</t>
  </si>
  <si>
    <t>85395</t>
  </si>
  <si>
    <t>85403</t>
  </si>
  <si>
    <t>Specjalne ośrodki szkolno-wychowawcze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</si>
  <si>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</si>
  <si>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</si>
  <si>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</si>
  <si>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</si>
  <si>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</si>
  <si>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</si>
  <si>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90019</t>
  </si>
  <si>
    <t>Wpływy i wydatki związane z gromadzeniem środków z opłat i kar za korzystanie ze środowiska</t>
  </si>
  <si>
    <t>92601</t>
  </si>
  <si>
    <t>Obiekty sportowe</t>
  </si>
  <si>
    <t>Dochody z najmu i dzierżawy składników majątkowych Skarbu Państwa, jednostek samorządu terytorialnego lub innych jednostek zaliczanych do sektora finansów publicznych oraz innych umów o podobnym charakterze</t>
  </si>
  <si>
    <t>Dotacja celowa otrzymana z tytułu pomocy finansowej udzielanej między jednostkami samorządu terytorialnego na dofinansowanie własnych zadań bieżących</t>
  </si>
  <si>
    <t>80195</t>
  </si>
  <si>
    <t>Uzupełnienie subwencji ogólnej dla jednostek samorządu terytorialnego</t>
  </si>
  <si>
    <t>75802</t>
  </si>
  <si>
    <t>02002</t>
  </si>
  <si>
    <t>Nadzór nad gospodarką leśną</t>
  </si>
  <si>
    <t>Pozostałe odestki</t>
  </si>
  <si>
    <t>Pozostałe odsteki</t>
  </si>
  <si>
    <t>85218</t>
  </si>
  <si>
    <t>Powiatowe centra pomocy rodzinie</t>
  </si>
  <si>
    <t>Pozostałe odesestki</t>
  </si>
  <si>
    <t>Nazwa działu</t>
  </si>
  <si>
    <t>Plan pierwotny na 1.01.2012 rok</t>
  </si>
  <si>
    <t>Plan po zmianach na 30.06.2012 rok</t>
  </si>
  <si>
    <t>Realizacja na dzień 30.06.2012 rok</t>
  </si>
  <si>
    <t xml:space="preserve">Informacja o realizacji dochodów na zadania z zakresu administracji rządowej i innych zadań zleconych odrębnymi ustawami za I półrocze 2012 roku </t>
  </si>
  <si>
    <t xml:space="preserve">Informacja o realizacji planu dochodów w okresie I półrocza 2012 roku </t>
  </si>
  <si>
    <t>01041</t>
  </si>
  <si>
    <t>Programy rozwoju Obszarów Wiejskich 2007-2013</t>
  </si>
  <si>
    <t>Dotacje celowe w ramach programów finansowych z udziałem środków europejskich oraz środków, o których mowa w art. 5 ust. 1 pkt 3 oraz ust. 3 pkt 5 i 6 ustawy, lub płatności w ramach budżetu środków europejskich</t>
  </si>
  <si>
    <t>Grzywny i inne kary pieniężne od osób prawnych i innych jednostek organizacyjnych</t>
  </si>
  <si>
    <t>Grzywny, mandaty i inne kary pieniężne od osób fizycznych</t>
  </si>
  <si>
    <t>921</t>
  </si>
  <si>
    <t>92109</t>
  </si>
  <si>
    <t>Kultura i ochrona dziedzictwa narodowego</t>
  </si>
  <si>
    <t>Domy i ośrodki kultury, świetlice i kluby</t>
  </si>
  <si>
    <t>Dotacja celowa otrzymana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</si>
</sst>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u val="single"/>
      <sz val="10.5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2"/>
    </font>
    <font>
      <i/>
      <sz val="10.5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7"/>
      <name val="Times New Roman"/>
      <family val="1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31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 wrapText="1"/>
    </xf>
    <xf numFmtId="49" fontId="20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20" fillId="0" borderId="23" xfId="0" applyFont="1" applyFill="1" applyBorder="1" applyAlignment="1">
      <alignment wrapText="1"/>
    </xf>
    <xf numFmtId="3" fontId="20" fillId="0" borderId="30" xfId="0" applyNumberFormat="1" applyFont="1" applyFill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8" fillId="0" borderId="0" xfId="0" applyFont="1" applyAlignment="1">
      <alignment/>
    </xf>
    <xf numFmtId="2" fontId="19" fillId="0" borderId="10" xfId="0" applyNumberFormat="1" applyFont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4" fontId="20" fillId="33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" fontId="21" fillId="0" borderId="34" xfId="0" applyNumberFormat="1" applyFont="1" applyFill="1" applyBorder="1" applyAlignment="1" applyProtection="1">
      <alignment horizontal="right" wrapText="1"/>
      <protection/>
    </xf>
    <xf numFmtId="4" fontId="21" fillId="0" borderId="35" xfId="0" applyNumberFormat="1" applyFont="1" applyFill="1" applyBorder="1" applyAlignment="1" applyProtection="1">
      <alignment horizontal="right" wrapText="1"/>
      <protection/>
    </xf>
    <xf numFmtId="4" fontId="21" fillId="0" borderId="10" xfId="0" applyNumberFormat="1" applyFont="1" applyFill="1" applyBorder="1" applyAlignment="1" applyProtection="1">
      <alignment horizontal="right" wrapText="1"/>
      <protection/>
    </xf>
    <xf numFmtId="4" fontId="20" fillId="0" borderId="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 wrapText="1"/>
    </xf>
    <xf numFmtId="4" fontId="21" fillId="0" borderId="0" xfId="0" applyNumberFormat="1" applyFont="1" applyFill="1" applyBorder="1" applyAlignment="1" applyProtection="1">
      <alignment horizontal="right" wrapText="1"/>
      <protection/>
    </xf>
    <xf numFmtId="4" fontId="21" fillId="0" borderId="10" xfId="0" applyNumberFormat="1" applyFont="1" applyBorder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4" fontId="20" fillId="0" borderId="0" xfId="0" applyNumberFormat="1" applyFont="1" applyBorder="1" applyAlignment="1">
      <alignment horizontal="right" wrapText="1"/>
    </xf>
    <xf numFmtId="4" fontId="24" fillId="0" borderId="10" xfId="0" applyNumberFormat="1" applyFont="1" applyFill="1" applyBorder="1" applyAlignment="1" applyProtection="1">
      <alignment horizontal="right" wrapText="1"/>
      <protection/>
    </xf>
    <xf numFmtId="4" fontId="28" fillId="0" borderId="1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4" fontId="21" fillId="0" borderId="36" xfId="0" applyNumberFormat="1" applyFont="1" applyFill="1" applyBorder="1" applyAlignment="1" applyProtection="1">
      <alignment horizontal="right" wrapText="1"/>
      <protection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95" t="s">
        <v>76</v>
      </c>
      <c r="C2" s="1"/>
    </row>
    <row r="3" spans="1:3" ht="14.25" customHeight="1" thickBot="1">
      <c r="A3" s="3"/>
      <c r="C3" s="1"/>
    </row>
    <row r="4" spans="1:5" ht="16.5" customHeight="1" thickBot="1">
      <c r="A4" s="177" t="s">
        <v>15</v>
      </c>
      <c r="B4" s="178"/>
      <c r="C4" s="179"/>
      <c r="D4" s="180" t="s">
        <v>13</v>
      </c>
      <c r="E4" s="180" t="s">
        <v>16</v>
      </c>
    </row>
    <row r="5" spans="1:5" ht="19.5" customHeight="1" thickBot="1">
      <c r="A5" s="56" t="s">
        <v>0</v>
      </c>
      <c r="B5" s="57" t="s">
        <v>1</v>
      </c>
      <c r="C5" s="56" t="s">
        <v>14</v>
      </c>
      <c r="D5" s="181"/>
      <c r="E5" s="181"/>
    </row>
    <row r="6" spans="1:5" ht="13.5" thickBot="1">
      <c r="A6" s="9">
        <v>1</v>
      </c>
      <c r="B6" s="59">
        <v>2</v>
      </c>
      <c r="C6" s="9">
        <v>3</v>
      </c>
      <c r="D6" s="58">
        <v>4</v>
      </c>
      <c r="E6" s="4">
        <v>5</v>
      </c>
    </row>
    <row r="7" spans="1:5" ht="25.5" customHeight="1" thickBot="1">
      <c r="A7" s="60" t="s">
        <v>17</v>
      </c>
      <c r="B7" s="62"/>
      <c r="C7" s="62"/>
      <c r="D7" s="63" t="s">
        <v>21</v>
      </c>
      <c r="E7" s="64">
        <f>E8</f>
        <v>35000</v>
      </c>
    </row>
    <row r="8" spans="1:5" ht="32.25" customHeight="1">
      <c r="A8" s="61"/>
      <c r="B8" s="25" t="s">
        <v>18</v>
      </c>
      <c r="C8" s="25"/>
      <c r="D8" s="78" t="s">
        <v>22</v>
      </c>
      <c r="E8" s="50">
        <f>E9</f>
        <v>35000</v>
      </c>
    </row>
    <row r="9" spans="1:5" ht="57" customHeight="1" thickBot="1">
      <c r="A9" s="12"/>
      <c r="B9" s="17"/>
      <c r="C9" s="10" t="s">
        <v>54</v>
      </c>
      <c r="D9" s="2" t="s">
        <v>63</v>
      </c>
      <c r="E9" s="19">
        <v>35000</v>
      </c>
    </row>
    <row r="10" spans="1:5" ht="20.25" customHeight="1" thickBot="1">
      <c r="A10" s="60" t="s">
        <v>23</v>
      </c>
      <c r="B10" s="62"/>
      <c r="C10" s="66"/>
      <c r="D10" s="63" t="s">
        <v>24</v>
      </c>
      <c r="E10" s="72">
        <f>E11</f>
        <v>20000</v>
      </c>
    </row>
    <row r="11" spans="1:5" ht="31.5" customHeight="1">
      <c r="A11" s="21"/>
      <c r="B11" s="25" t="s">
        <v>25</v>
      </c>
      <c r="C11" s="65"/>
      <c r="D11" s="78" t="s">
        <v>4</v>
      </c>
      <c r="E11" s="53">
        <f>E12</f>
        <v>20000</v>
      </c>
    </row>
    <row r="12" spans="1:5" ht="57" customHeight="1" thickBot="1">
      <c r="A12" s="14"/>
      <c r="B12" s="22"/>
      <c r="C12" s="15" t="s">
        <v>54</v>
      </c>
      <c r="D12" s="2" t="s">
        <v>63</v>
      </c>
      <c r="E12" s="28">
        <v>20000</v>
      </c>
    </row>
    <row r="13" spans="1:5" ht="20.25" customHeight="1" thickBot="1">
      <c r="A13" s="68">
        <v>710</v>
      </c>
      <c r="B13" s="69"/>
      <c r="C13" s="70"/>
      <c r="D13" s="63" t="s">
        <v>20</v>
      </c>
      <c r="E13" s="64">
        <f>E14+E16+E18</f>
        <v>254000</v>
      </c>
    </row>
    <row r="14" spans="1:5" ht="37.5" customHeight="1">
      <c r="A14" s="20"/>
      <c r="B14" s="67">
        <v>71013</v>
      </c>
      <c r="C14" s="67"/>
      <c r="D14" s="78" t="s">
        <v>38</v>
      </c>
      <c r="E14" s="50">
        <f>E15</f>
        <v>30000</v>
      </c>
    </row>
    <row r="15" spans="1:5" ht="56.25" customHeight="1">
      <c r="A15" s="5"/>
      <c r="B15" s="23"/>
      <c r="C15" s="6">
        <v>2110</v>
      </c>
      <c r="D15" s="2" t="s">
        <v>63</v>
      </c>
      <c r="E15" s="19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18">
        <f>E17</f>
        <v>30000</v>
      </c>
    </row>
    <row r="17" spans="1:5" ht="54.75" customHeight="1">
      <c r="A17" s="5"/>
      <c r="B17" s="23"/>
      <c r="C17" s="6">
        <v>2110</v>
      </c>
      <c r="D17" s="2" t="s">
        <v>63</v>
      </c>
      <c r="E17" s="19">
        <v>30000</v>
      </c>
    </row>
    <row r="18" spans="1:5" ht="23.25" customHeight="1">
      <c r="A18" s="5"/>
      <c r="B18" s="6">
        <v>71015</v>
      </c>
      <c r="C18" s="6"/>
      <c r="D18" s="7" t="s">
        <v>31</v>
      </c>
      <c r="E18" s="18">
        <f>E19+E20</f>
        <v>194000</v>
      </c>
    </row>
    <row r="19" spans="1:5" ht="57.75" customHeight="1">
      <c r="A19" s="5"/>
      <c r="B19" s="23"/>
      <c r="C19" s="6">
        <v>2110</v>
      </c>
      <c r="D19" s="2" t="s">
        <v>63</v>
      </c>
      <c r="E19" s="19">
        <v>187000</v>
      </c>
    </row>
    <row r="20" spans="1:5" ht="69" customHeight="1" thickBot="1">
      <c r="A20" s="87"/>
      <c r="B20" s="88"/>
      <c r="C20" s="89">
        <v>6410</v>
      </c>
      <c r="D20" s="55" t="s">
        <v>64</v>
      </c>
      <c r="E20" s="90">
        <v>7000</v>
      </c>
    </row>
    <row r="21" spans="1:5" ht="21" customHeight="1" thickBot="1">
      <c r="A21" s="68">
        <v>750</v>
      </c>
      <c r="B21" s="69"/>
      <c r="C21" s="70"/>
      <c r="D21" s="63" t="s">
        <v>30</v>
      </c>
      <c r="E21" s="64">
        <f>E22+E24</f>
        <v>158265</v>
      </c>
    </row>
    <row r="22" spans="1:5" ht="20.25" customHeight="1">
      <c r="A22" s="20"/>
      <c r="B22" s="67">
        <v>75011</v>
      </c>
      <c r="C22" s="67"/>
      <c r="D22" s="78" t="s">
        <v>7</v>
      </c>
      <c r="E22" s="50">
        <f>E23</f>
        <v>141065</v>
      </c>
    </row>
    <row r="23" spans="1:5" ht="54" customHeight="1">
      <c r="A23" s="20"/>
      <c r="B23" s="24"/>
      <c r="C23" s="67">
        <v>2110</v>
      </c>
      <c r="D23" s="76" t="s">
        <v>63</v>
      </c>
      <c r="E23" s="49">
        <v>141065</v>
      </c>
    </row>
    <row r="24" spans="1:5" ht="18.75" customHeight="1">
      <c r="A24" s="20"/>
      <c r="B24" s="6">
        <v>75045</v>
      </c>
      <c r="C24" s="6"/>
      <c r="D24" s="7" t="s">
        <v>8</v>
      </c>
      <c r="E24" s="18">
        <f>E25</f>
        <v>17200</v>
      </c>
    </row>
    <row r="25" spans="1:5" ht="57.75" customHeight="1" thickBot="1">
      <c r="A25" s="20"/>
      <c r="B25" s="24"/>
      <c r="C25" s="6">
        <v>2110</v>
      </c>
      <c r="D25" s="2" t="s">
        <v>63</v>
      </c>
      <c r="E25" s="19">
        <v>17200</v>
      </c>
    </row>
    <row r="26" spans="1:5" ht="31.5" customHeight="1" thickBot="1">
      <c r="A26" s="60" t="s">
        <v>32</v>
      </c>
      <c r="B26" s="62"/>
      <c r="C26" s="62"/>
      <c r="D26" s="63" t="s">
        <v>33</v>
      </c>
      <c r="E26" s="64">
        <f>E27+E29</f>
        <v>2453824</v>
      </c>
    </row>
    <row r="27" spans="1:5" ht="31.5" customHeight="1">
      <c r="A27" s="21"/>
      <c r="B27" s="25" t="s">
        <v>35</v>
      </c>
      <c r="C27" s="52"/>
      <c r="D27" s="78" t="s">
        <v>34</v>
      </c>
      <c r="E27" s="53">
        <f>E28</f>
        <v>2453424</v>
      </c>
    </row>
    <row r="28" spans="1:5" ht="53.25" customHeight="1">
      <c r="A28" s="21"/>
      <c r="B28" s="25"/>
      <c r="C28" s="10" t="s">
        <v>54</v>
      </c>
      <c r="D28" s="2" t="s">
        <v>63</v>
      </c>
      <c r="E28" s="29">
        <v>2453424</v>
      </c>
    </row>
    <row r="29" spans="1:5" ht="21" customHeight="1">
      <c r="A29" s="21"/>
      <c r="B29" s="10" t="s">
        <v>49</v>
      </c>
      <c r="C29" s="13"/>
      <c r="D29" s="7" t="s">
        <v>53</v>
      </c>
      <c r="E29" s="26">
        <f>E30</f>
        <v>400</v>
      </c>
    </row>
    <row r="30" spans="1:5" ht="57" customHeight="1" thickBot="1">
      <c r="A30" s="21"/>
      <c r="B30" s="25"/>
      <c r="C30" s="10" t="s">
        <v>54</v>
      </c>
      <c r="D30" s="2" t="s">
        <v>63</v>
      </c>
      <c r="E30" s="29">
        <v>400</v>
      </c>
    </row>
    <row r="31" spans="1:5" ht="21" customHeight="1" thickBot="1">
      <c r="A31" s="60" t="s">
        <v>26</v>
      </c>
      <c r="B31" s="62"/>
      <c r="C31" s="66"/>
      <c r="D31" s="63" t="s">
        <v>5</v>
      </c>
      <c r="E31" s="72">
        <f>E32</f>
        <v>1220000</v>
      </c>
    </row>
    <row r="32" spans="1:5" ht="64.5" customHeight="1">
      <c r="A32" s="21"/>
      <c r="B32" s="25" t="s">
        <v>27</v>
      </c>
      <c r="C32" s="52"/>
      <c r="D32" s="78" t="s">
        <v>65</v>
      </c>
      <c r="E32" s="53">
        <f>E33</f>
        <v>1220000</v>
      </c>
    </row>
    <row r="33" spans="1:5" ht="54.75" customHeight="1" thickBot="1">
      <c r="A33" s="14"/>
      <c r="B33" s="32"/>
      <c r="C33" s="15" t="s">
        <v>54</v>
      </c>
      <c r="D33" s="8" t="s">
        <v>63</v>
      </c>
      <c r="E33" s="27">
        <v>1220000</v>
      </c>
    </row>
    <row r="34" spans="1:5" ht="20.25" customHeight="1" thickBot="1">
      <c r="A34" s="60" t="s">
        <v>55</v>
      </c>
      <c r="B34" s="73"/>
      <c r="C34" s="66"/>
      <c r="D34" s="63" t="s">
        <v>57</v>
      </c>
      <c r="E34" s="64">
        <f>E35</f>
        <v>375000</v>
      </c>
    </row>
    <row r="35" spans="1:5" ht="23.25" customHeight="1">
      <c r="A35" s="33"/>
      <c r="B35" s="71" t="s">
        <v>56</v>
      </c>
      <c r="C35" s="74"/>
      <c r="D35" s="86" t="s">
        <v>50</v>
      </c>
      <c r="E35" s="75">
        <f>E36</f>
        <v>375000</v>
      </c>
    </row>
    <row r="36" spans="1:5" ht="57.75" customHeight="1" thickBot="1">
      <c r="A36" s="14"/>
      <c r="B36" s="31"/>
      <c r="C36" s="31" t="s">
        <v>54</v>
      </c>
      <c r="D36" s="8" t="s">
        <v>63</v>
      </c>
      <c r="E36" s="42">
        <v>375000</v>
      </c>
    </row>
    <row r="37" spans="1:5" ht="32.25" customHeight="1" thickBot="1">
      <c r="A37" s="60" t="s">
        <v>28</v>
      </c>
      <c r="B37" s="79"/>
      <c r="C37" s="66"/>
      <c r="D37" s="80" t="s">
        <v>60</v>
      </c>
      <c r="E37" s="72">
        <f>E38</f>
        <v>61800</v>
      </c>
    </row>
    <row r="38" spans="1:5" ht="33" customHeight="1">
      <c r="A38" s="11"/>
      <c r="B38" s="25" t="s">
        <v>29</v>
      </c>
      <c r="C38" s="25"/>
      <c r="D38" s="78" t="s">
        <v>6</v>
      </c>
      <c r="E38" s="92">
        <f>E39</f>
        <v>61800</v>
      </c>
    </row>
    <row r="39" spans="1:5" ht="57" customHeight="1" thickBot="1">
      <c r="A39" s="91"/>
      <c r="B39" s="77"/>
      <c r="C39" s="71" t="s">
        <v>54</v>
      </c>
      <c r="D39" s="54" t="s">
        <v>63</v>
      </c>
      <c r="E39" s="93">
        <v>61800</v>
      </c>
    </row>
    <row r="40" spans="1:5" ht="23.25" customHeight="1" thickBot="1">
      <c r="A40" s="81"/>
      <c r="B40" s="82"/>
      <c r="C40" s="83"/>
      <c r="D40" s="84" t="s">
        <v>10</v>
      </c>
      <c r="E40" s="85">
        <f>E7+E10+E13+E21+E26+E31+E34+E37</f>
        <v>4577889</v>
      </c>
    </row>
    <row r="41" spans="1:5" ht="13.5" customHeight="1">
      <c r="A41" s="47"/>
      <c r="B41" s="47"/>
      <c r="C41" s="41"/>
      <c r="D41" s="34"/>
      <c r="E41" s="51"/>
    </row>
    <row r="42" spans="1:5" ht="15" customHeight="1">
      <c r="A42" s="35"/>
      <c r="B42" s="40"/>
      <c r="C42" s="43"/>
      <c r="D42" s="94"/>
      <c r="E42" s="45"/>
    </row>
    <row r="43" spans="1:5" ht="10.5" customHeight="1">
      <c r="A43" s="35"/>
      <c r="B43" s="36"/>
      <c r="C43" s="40"/>
      <c r="D43" s="34"/>
      <c r="E43" s="46"/>
    </row>
    <row r="44" spans="1:5" ht="14.25" customHeight="1">
      <c r="A44" s="35"/>
      <c r="B44" s="40"/>
      <c r="C44" s="43"/>
      <c r="D44" s="38"/>
      <c r="E44" s="44"/>
    </row>
    <row r="45" spans="1:5" ht="15" customHeight="1">
      <c r="A45" s="35"/>
      <c r="B45" s="36"/>
      <c r="C45" s="37"/>
      <c r="D45" s="38"/>
      <c r="E45" s="39"/>
    </row>
    <row r="46" spans="1:5" ht="16.5" customHeight="1">
      <c r="A46" s="35"/>
      <c r="B46" s="40"/>
      <c r="C46" s="40"/>
      <c r="D46" s="38"/>
      <c r="E46" s="45"/>
    </row>
    <row r="47" spans="1:5" ht="16.5" customHeight="1">
      <c r="A47" s="35"/>
      <c r="B47" s="36"/>
      <c r="C47" s="40"/>
      <c r="D47" s="38"/>
      <c r="E47" s="46"/>
    </row>
    <row r="48" spans="1:5" ht="15.75" customHeight="1">
      <c r="A48" s="35"/>
      <c r="B48" s="40"/>
      <c r="C48" s="43"/>
      <c r="D48" s="38"/>
      <c r="E48" s="44"/>
    </row>
    <row r="49" spans="1:5" ht="27" customHeight="1">
      <c r="A49" s="35"/>
      <c r="B49" s="36"/>
      <c r="C49" s="37"/>
      <c r="D49" s="38"/>
      <c r="E49" s="39"/>
    </row>
    <row r="50" spans="1:5" ht="33" customHeight="1">
      <c r="A50" s="47"/>
      <c r="B50" s="47"/>
      <c r="C50" s="41"/>
      <c r="D50" s="48"/>
      <c r="E50" s="51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4" ht="36.75" customHeight="1">
      <c r="A54" s="34"/>
      <c r="B54" s="34"/>
      <c r="C54" s="34"/>
      <c r="D54" s="34"/>
    </row>
    <row r="55" spans="1:4" ht="27" customHeight="1">
      <c r="A55" s="34"/>
      <c r="B55" s="34"/>
      <c r="C55" s="34"/>
      <c r="D55" s="34"/>
    </row>
    <row r="56" spans="1:4" ht="25.5" customHeight="1">
      <c r="A56" s="34"/>
      <c r="B56" s="34"/>
      <c r="C56" s="34"/>
      <c r="D56" s="34"/>
    </row>
  </sheetData>
  <sheetProtection/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pane ySplit="5" topLeftCell="A6" activePane="bottomLeft" state="frozen"/>
      <selection pane="topLeft" activeCell="A1" sqref="A1"/>
      <selection pane="bottomLeft" activeCell="C203" sqref="C203"/>
    </sheetView>
  </sheetViews>
  <sheetFormatPr defaultColWidth="9.00390625" defaultRowHeight="12.75"/>
  <cols>
    <col min="1" max="1" width="10.00390625" style="0" customWidth="1"/>
    <col min="2" max="2" width="9.00390625" style="0" customWidth="1"/>
    <col min="3" max="3" width="39.75390625" style="0" customWidth="1"/>
    <col min="4" max="4" width="13.375" style="0" customWidth="1"/>
    <col min="5" max="5" width="13.625" style="0" customWidth="1"/>
    <col min="6" max="6" width="12.75390625" style="0" customWidth="1"/>
    <col min="7" max="7" width="10.25390625" style="0" customWidth="1"/>
  </cols>
  <sheetData>
    <row r="1" spans="1:6" ht="21.75" customHeight="1">
      <c r="A1" s="160" t="s">
        <v>179</v>
      </c>
      <c r="B1" s="160"/>
      <c r="C1" s="160"/>
      <c r="D1" s="156"/>
      <c r="E1" s="158"/>
      <c r="F1" s="159"/>
    </row>
    <row r="2" spans="1:6" ht="12" customHeight="1">
      <c r="A2" s="30"/>
      <c r="D2" s="34"/>
      <c r="E2" s="34"/>
      <c r="F2" s="34"/>
    </row>
    <row r="3" spans="1:7" ht="58.5" customHeight="1">
      <c r="A3" s="182" t="s">
        <v>15</v>
      </c>
      <c r="B3" s="183"/>
      <c r="C3" s="187" t="s">
        <v>174</v>
      </c>
      <c r="D3" s="187" t="s">
        <v>175</v>
      </c>
      <c r="E3" s="186" t="s">
        <v>176</v>
      </c>
      <c r="F3" s="186" t="s">
        <v>177</v>
      </c>
      <c r="G3" s="186" t="s">
        <v>77</v>
      </c>
    </row>
    <row r="4" spans="1:7" ht="18" customHeight="1">
      <c r="A4" s="184"/>
      <c r="B4" s="185"/>
      <c r="C4" s="187"/>
      <c r="D4" s="187"/>
      <c r="E4" s="186"/>
      <c r="F4" s="186"/>
      <c r="G4" s="186"/>
    </row>
    <row r="5" spans="1:7" s="99" customFormat="1" ht="12" customHeight="1">
      <c r="A5" s="98">
        <v>1</v>
      </c>
      <c r="B5" s="98">
        <v>2</v>
      </c>
      <c r="C5" s="98">
        <v>3</v>
      </c>
      <c r="D5" s="98">
        <v>4</v>
      </c>
      <c r="E5" s="139">
        <v>5</v>
      </c>
      <c r="F5" s="139">
        <v>6</v>
      </c>
      <c r="G5" s="139">
        <v>7</v>
      </c>
    </row>
    <row r="6" spans="1:7" ht="14.25">
      <c r="A6" s="100" t="s">
        <v>17</v>
      </c>
      <c r="B6" s="100"/>
      <c r="C6" s="101" t="s">
        <v>21</v>
      </c>
      <c r="D6" s="147">
        <f>D7+D9</f>
        <v>2027227.6</v>
      </c>
      <c r="E6" s="147">
        <f>E7+E9</f>
        <v>2526595.6</v>
      </c>
      <c r="F6" s="147">
        <f>F7+F9</f>
        <v>315133</v>
      </c>
      <c r="G6" s="147">
        <f>F6/E6*100</f>
        <v>12.472633135274993</v>
      </c>
    </row>
    <row r="7" spans="1:7" ht="28.5">
      <c r="A7" s="100"/>
      <c r="B7" s="100" t="s">
        <v>18</v>
      </c>
      <c r="C7" s="101" t="s">
        <v>102</v>
      </c>
      <c r="D7" s="147">
        <f>D8</f>
        <v>55000</v>
      </c>
      <c r="E7" s="147">
        <f>E8</f>
        <v>279000</v>
      </c>
      <c r="F7" s="147">
        <f>F8</f>
        <v>39766</v>
      </c>
      <c r="G7" s="147">
        <f aca="true" t="shared" si="0" ref="G7:G56">F7/E7*100</f>
        <v>14.25304659498208</v>
      </c>
    </row>
    <row r="8" spans="1:7" ht="54">
      <c r="A8" s="121"/>
      <c r="B8" s="103"/>
      <c r="C8" s="122" t="s">
        <v>63</v>
      </c>
      <c r="D8" s="148">
        <v>55000</v>
      </c>
      <c r="E8" s="162">
        <v>279000</v>
      </c>
      <c r="F8" s="148">
        <v>39766</v>
      </c>
      <c r="G8" s="148">
        <f t="shared" si="0"/>
        <v>14.25304659498208</v>
      </c>
    </row>
    <row r="9" spans="1:7" ht="28.5">
      <c r="A9" s="121"/>
      <c r="B9" s="103" t="s">
        <v>180</v>
      </c>
      <c r="C9" s="101" t="s">
        <v>181</v>
      </c>
      <c r="D9" s="147">
        <f>SUM(D10:D11)</f>
        <v>1972227.6</v>
      </c>
      <c r="E9" s="147">
        <f>SUM(E10:E11)</f>
        <v>2247595.6</v>
      </c>
      <c r="F9" s="147">
        <f>SUM(F10:F11)</f>
        <v>275367</v>
      </c>
      <c r="G9" s="147">
        <f t="shared" si="0"/>
        <v>12.251625692807016</v>
      </c>
    </row>
    <row r="10" spans="1:7" ht="13.5">
      <c r="A10" s="121"/>
      <c r="B10" s="103"/>
      <c r="C10" s="122" t="s">
        <v>41</v>
      </c>
      <c r="D10" s="148">
        <v>0</v>
      </c>
      <c r="E10" s="148">
        <v>275368</v>
      </c>
      <c r="F10" s="148">
        <v>275367</v>
      </c>
      <c r="G10" s="148">
        <f t="shared" si="0"/>
        <v>99.99963684959764</v>
      </c>
    </row>
    <row r="11" spans="1:7" ht="66.75" customHeight="1">
      <c r="A11" s="121"/>
      <c r="B11" s="103"/>
      <c r="C11" s="122" t="s">
        <v>182</v>
      </c>
      <c r="D11" s="148">
        <v>1972227.6</v>
      </c>
      <c r="E11" s="167">
        <v>1972227.6</v>
      </c>
      <c r="F11" s="148">
        <v>0</v>
      </c>
      <c r="G11" s="148">
        <f t="shared" si="0"/>
        <v>0</v>
      </c>
    </row>
    <row r="12" spans="1:7" ht="14.25">
      <c r="A12" s="100" t="s">
        <v>19</v>
      </c>
      <c r="B12" s="100"/>
      <c r="C12" s="101" t="s">
        <v>2</v>
      </c>
      <c r="D12" s="147">
        <f>D13+D15</f>
        <v>297144</v>
      </c>
      <c r="E12" s="147">
        <f>E13+E15</f>
        <v>297144</v>
      </c>
      <c r="F12" s="147">
        <f>F13+F15</f>
        <v>156029.32</v>
      </c>
      <c r="G12" s="147">
        <f t="shared" si="0"/>
        <v>52.50966534744097</v>
      </c>
    </row>
    <row r="13" spans="1:7" ht="14.25">
      <c r="A13" s="100"/>
      <c r="B13" s="100" t="s">
        <v>103</v>
      </c>
      <c r="C13" s="101" t="s">
        <v>104</v>
      </c>
      <c r="D13" s="147">
        <f>SUM(D14:D14)</f>
        <v>297144</v>
      </c>
      <c r="E13" s="147">
        <f>SUM(E14:E14)</f>
        <v>297144</v>
      </c>
      <c r="F13" s="147">
        <f>SUM(F14:F14)</f>
        <v>154960.12</v>
      </c>
      <c r="G13" s="147">
        <f t="shared" si="0"/>
        <v>52.14983980830843</v>
      </c>
    </row>
    <row r="14" spans="1:7" ht="54">
      <c r="A14" s="102"/>
      <c r="B14" s="103"/>
      <c r="C14" s="122" t="s">
        <v>68</v>
      </c>
      <c r="D14" s="148">
        <v>297144</v>
      </c>
      <c r="E14" s="162">
        <v>297144</v>
      </c>
      <c r="F14" s="148">
        <v>154960.12</v>
      </c>
      <c r="G14" s="148">
        <f t="shared" si="0"/>
        <v>52.14983980830843</v>
      </c>
    </row>
    <row r="15" spans="1:7" ht="14.25">
      <c r="A15" s="102"/>
      <c r="B15" s="103" t="s">
        <v>167</v>
      </c>
      <c r="C15" s="101" t="s">
        <v>168</v>
      </c>
      <c r="D15" s="147">
        <f>D16+D17</f>
        <v>0</v>
      </c>
      <c r="E15" s="171">
        <f>E16+E17</f>
        <v>0</v>
      </c>
      <c r="F15" s="147">
        <f>F16+F17</f>
        <v>1069.2</v>
      </c>
      <c r="G15" s="147">
        <v>0</v>
      </c>
    </row>
    <row r="16" spans="1:7" ht="27">
      <c r="A16" s="102"/>
      <c r="B16" s="103"/>
      <c r="C16" s="122" t="s">
        <v>96</v>
      </c>
      <c r="D16" s="148">
        <v>0</v>
      </c>
      <c r="E16" s="163">
        <v>0</v>
      </c>
      <c r="F16" s="148">
        <v>900</v>
      </c>
      <c r="G16" s="172">
        <v>0</v>
      </c>
    </row>
    <row r="17" spans="1:7" ht="13.5">
      <c r="A17" s="102"/>
      <c r="B17" s="103"/>
      <c r="C17" s="122" t="s">
        <v>40</v>
      </c>
      <c r="D17" s="148">
        <v>0</v>
      </c>
      <c r="E17" s="163">
        <v>0</v>
      </c>
      <c r="F17" s="148">
        <v>169.2</v>
      </c>
      <c r="G17" s="172">
        <v>0</v>
      </c>
    </row>
    <row r="18" spans="1:7" ht="14.25">
      <c r="A18" s="100" t="s">
        <v>47</v>
      </c>
      <c r="B18" s="100"/>
      <c r="C18" s="101" t="s">
        <v>48</v>
      </c>
      <c r="D18" s="147">
        <f>SUM(D19)</f>
        <v>77162</v>
      </c>
      <c r="E18" s="147">
        <f>SUM(E19)</f>
        <v>77162</v>
      </c>
      <c r="F18" s="147">
        <f>SUM(F19)</f>
        <v>19464.41</v>
      </c>
      <c r="G18" s="147">
        <f t="shared" si="0"/>
        <v>25.225382960524612</v>
      </c>
    </row>
    <row r="19" spans="1:7" ht="14.25">
      <c r="A19" s="100"/>
      <c r="B19" s="100" t="s">
        <v>105</v>
      </c>
      <c r="C19" s="101" t="s">
        <v>106</v>
      </c>
      <c r="D19" s="147">
        <f>SUM(D20:D22)</f>
        <v>77162</v>
      </c>
      <c r="E19" s="147">
        <f>SUM(E20:E22)</f>
        <v>77162</v>
      </c>
      <c r="F19" s="147">
        <f>SUM(F20:F22)</f>
        <v>19464.41</v>
      </c>
      <c r="G19" s="147">
        <f t="shared" si="0"/>
        <v>25.225382960524612</v>
      </c>
    </row>
    <row r="20" spans="1:7" ht="67.5">
      <c r="A20" s="102"/>
      <c r="B20" s="123"/>
      <c r="C20" s="122" t="s">
        <v>70</v>
      </c>
      <c r="D20" s="148">
        <v>23162</v>
      </c>
      <c r="E20" s="161">
        <v>23162</v>
      </c>
      <c r="F20" s="148">
        <v>14646.99</v>
      </c>
      <c r="G20" s="148">
        <f t="shared" si="0"/>
        <v>63.23715568603747</v>
      </c>
    </row>
    <row r="21" spans="1:7" ht="13.5">
      <c r="A21" s="102"/>
      <c r="B21" s="123"/>
      <c r="C21" s="122" t="s">
        <v>74</v>
      </c>
      <c r="D21" s="148">
        <v>0</v>
      </c>
      <c r="E21" s="148">
        <v>0</v>
      </c>
      <c r="F21" s="148">
        <v>1437.42</v>
      </c>
      <c r="G21" s="148">
        <v>0</v>
      </c>
    </row>
    <row r="22" spans="1:7" ht="13.5">
      <c r="A22" s="102"/>
      <c r="B22" s="123"/>
      <c r="C22" s="122" t="s">
        <v>41</v>
      </c>
      <c r="D22" s="148">
        <v>54000</v>
      </c>
      <c r="E22" s="161">
        <v>54000</v>
      </c>
      <c r="F22" s="148">
        <v>3380</v>
      </c>
      <c r="G22" s="148">
        <f t="shared" si="0"/>
        <v>6.259259259259259</v>
      </c>
    </row>
    <row r="23" spans="1:7" ht="14.25">
      <c r="A23" s="100" t="s">
        <v>23</v>
      </c>
      <c r="B23" s="104"/>
      <c r="C23" s="101" t="s">
        <v>24</v>
      </c>
      <c r="D23" s="149">
        <f>D24</f>
        <v>61545</v>
      </c>
      <c r="E23" s="149">
        <f>E24</f>
        <v>61545</v>
      </c>
      <c r="F23" s="149">
        <f>F24</f>
        <v>151413.88</v>
      </c>
      <c r="G23" s="147">
        <f t="shared" si="0"/>
        <v>246.02141522463242</v>
      </c>
    </row>
    <row r="24" spans="1:7" ht="14.25">
      <c r="A24" s="100"/>
      <c r="B24" s="104" t="s">
        <v>25</v>
      </c>
      <c r="C24" s="101" t="s">
        <v>4</v>
      </c>
      <c r="D24" s="149">
        <f>SUM(D25:D30)</f>
        <v>61545</v>
      </c>
      <c r="E24" s="149">
        <f>SUM(E25:E30)</f>
        <v>61545</v>
      </c>
      <c r="F24" s="149">
        <f>SUM(F25:F30)</f>
        <v>151413.88</v>
      </c>
      <c r="G24" s="147">
        <f t="shared" si="0"/>
        <v>246.02141522463242</v>
      </c>
    </row>
    <row r="25" spans="1:7" ht="27">
      <c r="A25" s="102"/>
      <c r="B25" s="123"/>
      <c r="C25" s="122" t="s">
        <v>61</v>
      </c>
      <c r="D25" s="150">
        <v>969</v>
      </c>
      <c r="E25" s="161">
        <v>969</v>
      </c>
      <c r="F25" s="150">
        <v>968.99</v>
      </c>
      <c r="G25" s="148">
        <f t="shared" si="0"/>
        <v>99.99896800825594</v>
      </c>
    </row>
    <row r="26" spans="1:7" ht="67.5">
      <c r="A26" s="102"/>
      <c r="B26" s="123"/>
      <c r="C26" s="122" t="s">
        <v>83</v>
      </c>
      <c r="D26" s="150">
        <v>6572</v>
      </c>
      <c r="E26" s="161">
        <v>6572</v>
      </c>
      <c r="F26" s="150">
        <v>3775.8</v>
      </c>
      <c r="G26" s="148">
        <f t="shared" si="0"/>
        <v>57.45283018867925</v>
      </c>
    </row>
    <row r="27" spans="1:7" ht="40.5">
      <c r="A27" s="102"/>
      <c r="B27" s="123"/>
      <c r="C27" s="122" t="s">
        <v>82</v>
      </c>
      <c r="D27" s="150">
        <v>20004</v>
      </c>
      <c r="E27" s="161">
        <v>20004</v>
      </c>
      <c r="F27" s="150">
        <v>122252</v>
      </c>
      <c r="G27" s="148">
        <f t="shared" si="0"/>
        <v>611.1377724455109</v>
      </c>
    </row>
    <row r="28" spans="1:7" ht="13.5">
      <c r="A28" s="102"/>
      <c r="B28" s="123"/>
      <c r="C28" s="122" t="s">
        <v>40</v>
      </c>
      <c r="D28" s="150">
        <v>0</v>
      </c>
      <c r="E28" s="161">
        <v>0</v>
      </c>
      <c r="F28" s="150">
        <v>1681</v>
      </c>
      <c r="G28" s="148">
        <v>0</v>
      </c>
    </row>
    <row r="29" spans="1:7" ht="13.5">
      <c r="A29" s="102"/>
      <c r="B29" s="123"/>
      <c r="C29" s="122" t="s">
        <v>74</v>
      </c>
      <c r="D29" s="150">
        <v>2000</v>
      </c>
      <c r="E29" s="161">
        <v>2000</v>
      </c>
      <c r="F29" s="150">
        <v>2736.09</v>
      </c>
      <c r="G29" s="148">
        <f t="shared" si="0"/>
        <v>136.80450000000002</v>
      </c>
    </row>
    <row r="30" spans="1:7" ht="54">
      <c r="A30" s="102"/>
      <c r="B30" s="123"/>
      <c r="C30" s="122" t="s">
        <v>63</v>
      </c>
      <c r="D30" s="150">
        <v>32000</v>
      </c>
      <c r="E30" s="161">
        <v>32000</v>
      </c>
      <c r="F30" s="150">
        <v>20000</v>
      </c>
      <c r="G30" s="148">
        <f t="shared" si="0"/>
        <v>62.5</v>
      </c>
    </row>
    <row r="31" spans="1:7" ht="14.25">
      <c r="A31" s="105">
        <v>710</v>
      </c>
      <c r="B31" s="105"/>
      <c r="C31" s="101" t="s">
        <v>20</v>
      </c>
      <c r="D31" s="147">
        <f>D32+D34+D36+D39</f>
        <v>828500</v>
      </c>
      <c r="E31" s="147">
        <f>E32+E34+E36+E39</f>
        <v>832700</v>
      </c>
      <c r="F31" s="147">
        <f>F32+F34+F36+F39</f>
        <v>373681.19999999995</v>
      </c>
      <c r="G31" s="147">
        <f t="shared" si="0"/>
        <v>44.875849645730746</v>
      </c>
    </row>
    <row r="32" spans="1:7" ht="28.5">
      <c r="A32" s="105"/>
      <c r="B32" s="105">
        <v>71013</v>
      </c>
      <c r="C32" s="101" t="s">
        <v>107</v>
      </c>
      <c r="D32" s="147">
        <f>D33</f>
        <v>25000</v>
      </c>
      <c r="E32" s="147">
        <f>E33</f>
        <v>25000</v>
      </c>
      <c r="F32" s="147">
        <f>F33</f>
        <v>0</v>
      </c>
      <c r="G32" s="147">
        <f t="shared" si="0"/>
        <v>0</v>
      </c>
    </row>
    <row r="33" spans="1:7" ht="54.75">
      <c r="A33" s="105"/>
      <c r="B33" s="105"/>
      <c r="C33" s="122" t="s">
        <v>108</v>
      </c>
      <c r="D33" s="148">
        <v>25000</v>
      </c>
      <c r="E33" s="161">
        <v>25000</v>
      </c>
      <c r="F33" s="148">
        <v>0</v>
      </c>
      <c r="G33" s="148">
        <f t="shared" si="0"/>
        <v>0</v>
      </c>
    </row>
    <row r="34" spans="1:7" ht="14.25">
      <c r="A34" s="105"/>
      <c r="B34" s="105">
        <v>71014</v>
      </c>
      <c r="C34" s="101" t="s">
        <v>109</v>
      </c>
      <c r="D34" s="147">
        <f>D35</f>
        <v>30000</v>
      </c>
      <c r="E34" s="147">
        <f>E35</f>
        <v>30000</v>
      </c>
      <c r="F34" s="147">
        <f>F35</f>
        <v>0</v>
      </c>
      <c r="G34" s="147">
        <f t="shared" si="0"/>
        <v>0</v>
      </c>
    </row>
    <row r="35" spans="1:7" ht="54.75">
      <c r="A35" s="105"/>
      <c r="B35" s="105"/>
      <c r="C35" s="122" t="s">
        <v>110</v>
      </c>
      <c r="D35" s="148">
        <v>30000</v>
      </c>
      <c r="E35" s="161">
        <v>30000</v>
      </c>
      <c r="F35" s="147">
        <v>0</v>
      </c>
      <c r="G35" s="147">
        <f t="shared" si="0"/>
        <v>0</v>
      </c>
    </row>
    <row r="36" spans="1:7" ht="14.25">
      <c r="A36" s="105"/>
      <c r="B36" s="105">
        <v>71015</v>
      </c>
      <c r="C36" s="101" t="s">
        <v>31</v>
      </c>
      <c r="D36" s="147">
        <f>D37+D38</f>
        <v>340500</v>
      </c>
      <c r="E36" s="147">
        <f>E37+E38</f>
        <v>344700</v>
      </c>
      <c r="F36" s="147">
        <f>F37+F38</f>
        <v>183835.74</v>
      </c>
      <c r="G36" s="147">
        <f t="shared" si="0"/>
        <v>53.332097476066146</v>
      </c>
    </row>
    <row r="37" spans="1:7" ht="14.25">
      <c r="A37" s="105"/>
      <c r="B37" s="105"/>
      <c r="C37" s="122" t="s">
        <v>74</v>
      </c>
      <c r="D37" s="148">
        <v>0</v>
      </c>
      <c r="E37" s="164">
        <v>0</v>
      </c>
      <c r="F37" s="148">
        <v>491.74</v>
      </c>
      <c r="G37" s="148">
        <v>0</v>
      </c>
    </row>
    <row r="38" spans="1:7" ht="54.75">
      <c r="A38" s="105"/>
      <c r="B38" s="105"/>
      <c r="C38" s="122" t="s">
        <v>110</v>
      </c>
      <c r="D38" s="148">
        <v>340500</v>
      </c>
      <c r="E38" s="161">
        <v>344700</v>
      </c>
      <c r="F38" s="148">
        <v>183344</v>
      </c>
      <c r="G38" s="148">
        <f t="shared" si="0"/>
        <v>53.18944009283435</v>
      </c>
    </row>
    <row r="39" spans="1:7" ht="14.25">
      <c r="A39" s="105"/>
      <c r="B39" s="105">
        <v>71095</v>
      </c>
      <c r="C39" s="101" t="s">
        <v>111</v>
      </c>
      <c r="D39" s="147">
        <f>SUM(D40:D42)</f>
        <v>433000</v>
      </c>
      <c r="E39" s="147">
        <f>SUM(E40:E42)</f>
        <v>433000</v>
      </c>
      <c r="F39" s="147">
        <f>SUM(F40:F42)</f>
        <v>189845.46</v>
      </c>
      <c r="G39" s="147">
        <f t="shared" si="0"/>
        <v>43.84421709006928</v>
      </c>
    </row>
    <row r="40" spans="1:7" ht="14.25">
      <c r="A40" s="105"/>
      <c r="B40" s="105"/>
      <c r="C40" s="122" t="s">
        <v>40</v>
      </c>
      <c r="D40" s="148">
        <v>500</v>
      </c>
      <c r="E40" s="161">
        <v>500</v>
      </c>
      <c r="F40" s="148">
        <v>90.3</v>
      </c>
      <c r="G40" s="148">
        <f t="shared" si="0"/>
        <v>18.06</v>
      </c>
    </row>
    <row r="41" spans="1:7" ht="14.25">
      <c r="A41" s="105"/>
      <c r="B41" s="105"/>
      <c r="C41" s="122" t="s">
        <v>44</v>
      </c>
      <c r="D41" s="148">
        <v>430000</v>
      </c>
      <c r="E41" s="161">
        <v>430000</v>
      </c>
      <c r="F41" s="148">
        <v>189031.44</v>
      </c>
      <c r="G41" s="148">
        <f t="shared" si="0"/>
        <v>43.9608</v>
      </c>
    </row>
    <row r="42" spans="1:7" ht="14.25">
      <c r="A42" s="105"/>
      <c r="B42" s="100"/>
      <c r="C42" s="122" t="s">
        <v>74</v>
      </c>
      <c r="D42" s="148">
        <v>2500</v>
      </c>
      <c r="E42" s="161">
        <v>2500</v>
      </c>
      <c r="F42" s="148">
        <v>723.72</v>
      </c>
      <c r="G42" s="148">
        <f t="shared" si="0"/>
        <v>28.948800000000002</v>
      </c>
    </row>
    <row r="43" spans="1:7" ht="14.25">
      <c r="A43" s="105">
        <v>750</v>
      </c>
      <c r="B43" s="105"/>
      <c r="C43" s="101" t="s">
        <v>30</v>
      </c>
      <c r="D43" s="165">
        <f>D44+D47+D52</f>
        <v>588658.36</v>
      </c>
      <c r="E43" s="165">
        <f>E44+E47+E52</f>
        <v>599018.36</v>
      </c>
      <c r="F43" s="165">
        <f>F44+F47+F52</f>
        <v>463727.86</v>
      </c>
      <c r="G43" s="147">
        <f t="shared" si="0"/>
        <v>77.4146321658655</v>
      </c>
    </row>
    <row r="44" spans="1:7" ht="14.25">
      <c r="A44" s="105"/>
      <c r="B44" s="105">
        <v>75011</v>
      </c>
      <c r="C44" s="101" t="s">
        <v>7</v>
      </c>
      <c r="D44" s="165">
        <f>D45+D46</f>
        <v>322541</v>
      </c>
      <c r="E44" s="165">
        <f>E45+E46</f>
        <v>332541</v>
      </c>
      <c r="F44" s="165">
        <f>F45+F46</f>
        <v>290047.32</v>
      </c>
      <c r="G44" s="147">
        <f t="shared" si="0"/>
        <v>87.22152155674038</v>
      </c>
    </row>
    <row r="45" spans="1:7" ht="54.75">
      <c r="A45" s="105"/>
      <c r="B45" s="105"/>
      <c r="C45" s="122" t="s">
        <v>63</v>
      </c>
      <c r="D45" s="152">
        <v>150387</v>
      </c>
      <c r="E45" s="161">
        <v>150387</v>
      </c>
      <c r="F45" s="152">
        <v>80976</v>
      </c>
      <c r="G45" s="148">
        <f t="shared" si="0"/>
        <v>53.845079694388474</v>
      </c>
    </row>
    <row r="46" spans="1:7" ht="54.75">
      <c r="A46" s="105"/>
      <c r="B46" s="105"/>
      <c r="C46" s="122" t="s">
        <v>69</v>
      </c>
      <c r="D46" s="152">
        <v>172154</v>
      </c>
      <c r="E46" s="161">
        <v>182154</v>
      </c>
      <c r="F46" s="152">
        <v>209071.32</v>
      </c>
      <c r="G46" s="148">
        <f t="shared" si="0"/>
        <v>114.77723245166177</v>
      </c>
    </row>
    <row r="47" spans="1:7" ht="14.25">
      <c r="A47" s="105"/>
      <c r="B47" s="105">
        <v>75020</v>
      </c>
      <c r="C47" s="101" t="s">
        <v>112</v>
      </c>
      <c r="D47" s="165">
        <f>SUM(D48:D51)</f>
        <v>240117.36</v>
      </c>
      <c r="E47" s="165">
        <f>SUM(E48:E51)</f>
        <v>240477.36</v>
      </c>
      <c r="F47" s="165">
        <f>SUM(F48:F51)</f>
        <v>151326.81</v>
      </c>
      <c r="G47" s="147">
        <f t="shared" si="0"/>
        <v>62.9276743557065</v>
      </c>
    </row>
    <row r="48" spans="1:7" ht="14.25">
      <c r="A48" s="105"/>
      <c r="B48" s="103"/>
      <c r="C48" s="122" t="s">
        <v>40</v>
      </c>
      <c r="D48" s="148">
        <v>10000</v>
      </c>
      <c r="E48" s="161">
        <v>10360</v>
      </c>
      <c r="F48" s="148">
        <v>6220.06</v>
      </c>
      <c r="G48" s="148">
        <f t="shared" si="0"/>
        <v>60.03918918918919</v>
      </c>
    </row>
    <row r="49" spans="1:7" ht="14.25">
      <c r="A49" s="105"/>
      <c r="B49" s="103"/>
      <c r="C49" s="122" t="s">
        <v>74</v>
      </c>
      <c r="D49" s="148">
        <v>205118</v>
      </c>
      <c r="E49" s="161">
        <v>205118</v>
      </c>
      <c r="F49" s="148">
        <v>138170.44</v>
      </c>
      <c r="G49" s="148">
        <f t="shared" si="0"/>
        <v>67.3614407316764</v>
      </c>
    </row>
    <row r="50" spans="1:7" ht="27.75">
      <c r="A50" s="105"/>
      <c r="B50" s="103"/>
      <c r="C50" s="122" t="s">
        <v>101</v>
      </c>
      <c r="D50" s="148">
        <v>10000</v>
      </c>
      <c r="E50" s="161">
        <v>10000</v>
      </c>
      <c r="F50" s="148">
        <v>1000</v>
      </c>
      <c r="G50" s="148">
        <f t="shared" si="0"/>
        <v>10</v>
      </c>
    </row>
    <row r="51" spans="1:7" ht="14.25">
      <c r="A51" s="105"/>
      <c r="B51" s="123"/>
      <c r="C51" s="122" t="s">
        <v>41</v>
      </c>
      <c r="D51" s="148">
        <v>14999.36</v>
      </c>
      <c r="E51" s="161">
        <v>14999.36</v>
      </c>
      <c r="F51" s="148">
        <v>5936.31</v>
      </c>
      <c r="G51" s="148">
        <f t="shared" si="0"/>
        <v>39.577088622447896</v>
      </c>
    </row>
    <row r="52" spans="1:7" ht="14.25">
      <c r="A52" s="105"/>
      <c r="B52" s="104" t="s">
        <v>113</v>
      </c>
      <c r="C52" s="101" t="s">
        <v>94</v>
      </c>
      <c r="D52" s="147">
        <f>D53</f>
        <v>26000</v>
      </c>
      <c r="E52" s="147">
        <f>E53</f>
        <v>26000</v>
      </c>
      <c r="F52" s="147">
        <f>F53</f>
        <v>22353.73</v>
      </c>
      <c r="G52" s="147">
        <f t="shared" si="0"/>
        <v>85.97588461538462</v>
      </c>
    </row>
    <row r="53" spans="1:7" ht="54.75">
      <c r="A53" s="105"/>
      <c r="B53" s="120"/>
      <c r="C53" s="122" t="s">
        <v>63</v>
      </c>
      <c r="D53" s="148">
        <v>26000</v>
      </c>
      <c r="E53" s="161">
        <v>26000</v>
      </c>
      <c r="F53" s="148">
        <v>22353.73</v>
      </c>
      <c r="G53" s="148">
        <f t="shared" si="0"/>
        <v>85.97588461538462</v>
      </c>
    </row>
    <row r="54" spans="1:7" ht="28.5">
      <c r="A54" s="100" t="s">
        <v>32</v>
      </c>
      <c r="B54" s="100"/>
      <c r="C54" s="101" t="s">
        <v>33</v>
      </c>
      <c r="D54" s="147">
        <f>D55+D59</f>
        <v>3655791</v>
      </c>
      <c r="E54" s="147">
        <f>E55+E59</f>
        <v>3755145</v>
      </c>
      <c r="F54" s="147">
        <f>F55+F59</f>
        <v>2303858.45</v>
      </c>
      <c r="G54" s="147">
        <f t="shared" si="0"/>
        <v>61.35205032029389</v>
      </c>
    </row>
    <row r="55" spans="1:7" ht="28.5">
      <c r="A55" s="100"/>
      <c r="B55" s="100" t="s">
        <v>35</v>
      </c>
      <c r="C55" s="101" t="s">
        <v>34</v>
      </c>
      <c r="D55" s="147">
        <f>SUM(D56:D58)</f>
        <v>3654891</v>
      </c>
      <c r="E55" s="147">
        <f>SUM(E56:E58)</f>
        <v>3754245</v>
      </c>
      <c r="F55" s="147">
        <f>SUM(F56:F58)</f>
        <v>2302958.45</v>
      </c>
      <c r="G55" s="147">
        <f t="shared" si="0"/>
        <v>61.342785300373315</v>
      </c>
    </row>
    <row r="56" spans="1:7" ht="54.75">
      <c r="A56" s="100"/>
      <c r="B56" s="100"/>
      <c r="C56" s="122" t="s">
        <v>64</v>
      </c>
      <c r="D56" s="148">
        <v>3654891</v>
      </c>
      <c r="E56" s="161">
        <v>3754245</v>
      </c>
      <c r="F56" s="148">
        <v>2300933</v>
      </c>
      <c r="G56" s="147">
        <f t="shared" si="0"/>
        <v>61.288834372823295</v>
      </c>
    </row>
    <row r="57" spans="1:7" ht="14.25">
      <c r="A57" s="100"/>
      <c r="B57" s="100"/>
      <c r="C57" s="122" t="s">
        <v>74</v>
      </c>
      <c r="D57" s="148">
        <v>0</v>
      </c>
      <c r="E57" s="161">
        <v>0</v>
      </c>
      <c r="F57" s="148">
        <v>2025.45</v>
      </c>
      <c r="G57" s="148">
        <v>0</v>
      </c>
    </row>
    <row r="58" spans="1:7" ht="14.25">
      <c r="A58" s="100"/>
      <c r="B58" s="100"/>
      <c r="C58" s="122" t="s">
        <v>41</v>
      </c>
      <c r="D58" s="148">
        <v>0</v>
      </c>
      <c r="E58" s="161">
        <v>0</v>
      </c>
      <c r="F58" s="148">
        <v>0</v>
      </c>
      <c r="G58" s="148">
        <v>0</v>
      </c>
    </row>
    <row r="59" spans="1:7" ht="14.25">
      <c r="A59" s="100"/>
      <c r="B59" s="100" t="s">
        <v>49</v>
      </c>
      <c r="C59" s="101" t="s">
        <v>53</v>
      </c>
      <c r="D59" s="147">
        <f>D60</f>
        <v>900</v>
      </c>
      <c r="E59" s="147">
        <f>E60</f>
        <v>900</v>
      </c>
      <c r="F59" s="147">
        <f>F60</f>
        <v>900</v>
      </c>
      <c r="G59" s="147">
        <f aca="true" t="shared" si="1" ref="G59:G106">F59/E59*100</f>
        <v>100</v>
      </c>
    </row>
    <row r="60" spans="1:7" ht="54.75">
      <c r="A60" s="100"/>
      <c r="B60" s="100"/>
      <c r="C60" s="122" t="s">
        <v>63</v>
      </c>
      <c r="D60" s="148">
        <v>900</v>
      </c>
      <c r="E60" s="161">
        <v>900</v>
      </c>
      <c r="F60" s="148">
        <v>900</v>
      </c>
      <c r="G60" s="148">
        <f t="shared" si="1"/>
        <v>100</v>
      </c>
    </row>
    <row r="61" spans="1:7" ht="57">
      <c r="A61" s="100" t="s">
        <v>36</v>
      </c>
      <c r="B61" s="100"/>
      <c r="C61" s="101" t="s">
        <v>66</v>
      </c>
      <c r="D61" s="166">
        <f>D62+D67</f>
        <v>10831069</v>
      </c>
      <c r="E61" s="166">
        <f>E62+E67</f>
        <v>10522963</v>
      </c>
      <c r="F61" s="166">
        <f>F62+F67</f>
        <v>4723720.27</v>
      </c>
      <c r="G61" s="147">
        <f t="shared" si="1"/>
        <v>44.88964058887216</v>
      </c>
    </row>
    <row r="62" spans="1:7" ht="42.75">
      <c r="A62" s="102"/>
      <c r="B62" s="100" t="s">
        <v>114</v>
      </c>
      <c r="C62" s="101" t="s">
        <v>115</v>
      </c>
      <c r="D62" s="149">
        <f>SUM(D63:D66)</f>
        <v>1547839</v>
      </c>
      <c r="E62" s="149">
        <f>SUM(E63:E66)</f>
        <v>1604057</v>
      </c>
      <c r="F62" s="149">
        <f>SUM(F63:F66)</f>
        <v>798823.74</v>
      </c>
      <c r="G62" s="147">
        <f>F62/E62*100</f>
        <v>49.800209094813965</v>
      </c>
    </row>
    <row r="63" spans="1:7" ht="14.25">
      <c r="A63" s="100"/>
      <c r="B63" s="103"/>
      <c r="C63" s="122" t="s">
        <v>39</v>
      </c>
      <c r="D63" s="150">
        <v>1462534</v>
      </c>
      <c r="E63" s="161">
        <v>1518752</v>
      </c>
      <c r="F63" s="150">
        <v>745248.6</v>
      </c>
      <c r="G63" s="148">
        <f>F63/E63*100</f>
        <v>49.0698020479973</v>
      </c>
    </row>
    <row r="64" spans="1:7" ht="40.5">
      <c r="A64" s="102"/>
      <c r="B64" s="103"/>
      <c r="C64" s="122" t="s">
        <v>79</v>
      </c>
      <c r="D64" s="150">
        <v>39354</v>
      </c>
      <c r="E64" s="161">
        <v>39354</v>
      </c>
      <c r="F64" s="150">
        <v>33244.41</v>
      </c>
      <c r="G64" s="148">
        <f>F64/E64*100</f>
        <v>84.47530111297455</v>
      </c>
    </row>
    <row r="65" spans="1:7" ht="13.5">
      <c r="A65" s="102"/>
      <c r="B65" s="103"/>
      <c r="C65" s="122" t="s">
        <v>59</v>
      </c>
      <c r="D65" s="150">
        <v>45951</v>
      </c>
      <c r="E65" s="161">
        <v>45951</v>
      </c>
      <c r="F65" s="150">
        <v>20129.5</v>
      </c>
      <c r="G65" s="148">
        <f>F65/E65*100</f>
        <v>43.8064459968227</v>
      </c>
    </row>
    <row r="66" spans="1:7" ht="13.5">
      <c r="A66" s="102"/>
      <c r="B66" s="103"/>
      <c r="C66" s="122" t="s">
        <v>74</v>
      </c>
      <c r="D66" s="150">
        <v>0</v>
      </c>
      <c r="E66" s="150">
        <v>0</v>
      </c>
      <c r="F66" s="150">
        <v>201.23</v>
      </c>
      <c r="G66" s="148">
        <v>0</v>
      </c>
    </row>
    <row r="67" spans="1:7" ht="28.5">
      <c r="A67" s="100"/>
      <c r="B67" s="100" t="s">
        <v>117</v>
      </c>
      <c r="C67" s="101" t="s">
        <v>116</v>
      </c>
      <c r="D67" s="166">
        <f>D68+D69</f>
        <v>9283230</v>
      </c>
      <c r="E67" s="166">
        <f>E68+E69</f>
        <v>8918906</v>
      </c>
      <c r="F67" s="166">
        <f>F68+F69</f>
        <v>3924896.53</v>
      </c>
      <c r="G67" s="147">
        <f t="shared" si="1"/>
        <v>44.00647938211256</v>
      </c>
    </row>
    <row r="68" spans="1:7" ht="13.5">
      <c r="A68" s="102"/>
      <c r="B68" s="103"/>
      <c r="C68" s="122" t="s">
        <v>12</v>
      </c>
      <c r="D68" s="150">
        <v>9107687</v>
      </c>
      <c r="E68" s="161">
        <v>8743363</v>
      </c>
      <c r="F68" s="150">
        <v>3697930</v>
      </c>
      <c r="G68" s="148">
        <f t="shared" si="1"/>
        <v>42.29413785061881</v>
      </c>
    </row>
    <row r="69" spans="1:7" ht="13.5">
      <c r="A69" s="102"/>
      <c r="B69" s="103"/>
      <c r="C69" s="122" t="s">
        <v>58</v>
      </c>
      <c r="D69" s="150">
        <v>175543</v>
      </c>
      <c r="E69" s="161">
        <v>175543</v>
      </c>
      <c r="F69" s="150">
        <v>226966.53</v>
      </c>
      <c r="G69" s="148">
        <f t="shared" si="1"/>
        <v>129.29397925294657</v>
      </c>
    </row>
    <row r="70" spans="1:7" ht="14.25">
      <c r="A70" s="100" t="s">
        <v>37</v>
      </c>
      <c r="B70" s="104"/>
      <c r="C70" s="101" t="s">
        <v>9</v>
      </c>
      <c r="D70" s="149">
        <f>D71+D73+D75+D77</f>
        <v>33884250</v>
      </c>
      <c r="E70" s="149">
        <f>E71+E73+E75+E77</f>
        <v>35415822</v>
      </c>
      <c r="F70" s="149">
        <f>F71+F73+F75+F77</f>
        <v>21579300</v>
      </c>
      <c r="G70" s="147">
        <f t="shared" si="1"/>
        <v>60.93124140955983</v>
      </c>
    </row>
    <row r="71" spans="1:7" ht="28.5">
      <c r="A71" s="100"/>
      <c r="B71" s="104" t="s">
        <v>122</v>
      </c>
      <c r="C71" s="101" t="s">
        <v>123</v>
      </c>
      <c r="D71" s="149">
        <f>D72</f>
        <v>27389603</v>
      </c>
      <c r="E71" s="149">
        <f>E72</f>
        <v>27532153</v>
      </c>
      <c r="F71" s="149">
        <f>F72</f>
        <v>16942864</v>
      </c>
      <c r="G71" s="147">
        <f t="shared" si="1"/>
        <v>61.53846377361044</v>
      </c>
    </row>
    <row r="72" spans="1:7" ht="14.25">
      <c r="A72" s="121"/>
      <c r="B72" s="123"/>
      <c r="C72" s="122" t="s">
        <v>11</v>
      </c>
      <c r="D72" s="150">
        <v>27389603</v>
      </c>
      <c r="E72" s="161">
        <v>27532153</v>
      </c>
      <c r="F72" s="150">
        <v>16942864</v>
      </c>
      <c r="G72" s="147">
        <f t="shared" si="1"/>
        <v>61.53846377361044</v>
      </c>
    </row>
    <row r="73" spans="1:7" ht="28.5">
      <c r="A73" s="121"/>
      <c r="B73" s="123" t="s">
        <v>166</v>
      </c>
      <c r="C73" s="101" t="s">
        <v>165</v>
      </c>
      <c r="D73" s="149">
        <f>D74</f>
        <v>0</v>
      </c>
      <c r="E73" s="149">
        <f>E74</f>
        <v>1389200</v>
      </c>
      <c r="F73" s="149">
        <f>F74</f>
        <v>1389200</v>
      </c>
      <c r="G73" s="147">
        <f>F73/E73*100</f>
        <v>100</v>
      </c>
    </row>
    <row r="74" spans="1:7" ht="59.25" customHeight="1">
      <c r="A74" s="121"/>
      <c r="B74" s="123"/>
      <c r="C74" s="122" t="s">
        <v>87</v>
      </c>
      <c r="D74" s="150">
        <v>0</v>
      </c>
      <c r="E74" s="161">
        <v>1389200</v>
      </c>
      <c r="F74" s="150">
        <v>1389200</v>
      </c>
      <c r="G74" s="148">
        <f>F74/E74*100</f>
        <v>100</v>
      </c>
    </row>
    <row r="75" spans="1:7" ht="28.5">
      <c r="A75" s="121"/>
      <c r="B75" s="123" t="s">
        <v>124</v>
      </c>
      <c r="C75" s="101" t="s">
        <v>125</v>
      </c>
      <c r="D75" s="149">
        <f>D76</f>
        <v>4095435</v>
      </c>
      <c r="E75" s="149">
        <f>E76</f>
        <v>4095435</v>
      </c>
      <c r="F75" s="149">
        <f>F76</f>
        <v>2047716</v>
      </c>
      <c r="G75" s="147">
        <f t="shared" si="1"/>
        <v>49.99996337385406</v>
      </c>
    </row>
    <row r="76" spans="1:7" ht="13.5">
      <c r="A76" s="121"/>
      <c r="B76" s="123"/>
      <c r="C76" s="122" t="s">
        <v>11</v>
      </c>
      <c r="D76" s="150">
        <v>4095435</v>
      </c>
      <c r="E76" s="161">
        <v>4095435</v>
      </c>
      <c r="F76" s="150">
        <v>2047716</v>
      </c>
      <c r="G76" s="148">
        <f t="shared" si="1"/>
        <v>49.99996337385406</v>
      </c>
    </row>
    <row r="77" spans="1:7" ht="28.5">
      <c r="A77" s="121"/>
      <c r="B77" s="123" t="s">
        <v>126</v>
      </c>
      <c r="C77" s="101" t="s">
        <v>127</v>
      </c>
      <c r="D77" s="149">
        <f>D78</f>
        <v>2399212</v>
      </c>
      <c r="E77" s="149">
        <f>E78</f>
        <v>2399034</v>
      </c>
      <c r="F77" s="149">
        <f>F78</f>
        <v>1199520</v>
      </c>
      <c r="G77" s="147">
        <f>F77/E77*100</f>
        <v>50.000125050332755</v>
      </c>
    </row>
    <row r="78" spans="1:7" ht="13.5">
      <c r="A78" s="121"/>
      <c r="B78" s="123"/>
      <c r="C78" s="122" t="s">
        <v>11</v>
      </c>
      <c r="D78" s="150">
        <v>2399212</v>
      </c>
      <c r="E78" s="161">
        <v>2399034</v>
      </c>
      <c r="F78" s="150">
        <v>1199520</v>
      </c>
      <c r="G78" s="148">
        <f>F78/E78*100</f>
        <v>50.000125050332755</v>
      </c>
    </row>
    <row r="79" spans="1:7" ht="14.25">
      <c r="A79" s="100" t="s">
        <v>42</v>
      </c>
      <c r="B79" s="104"/>
      <c r="C79" s="101" t="s">
        <v>43</v>
      </c>
      <c r="D79" s="166">
        <f>D80+D83+D86+D89+D94+D102+D107</f>
        <v>806519.04</v>
      </c>
      <c r="E79" s="166">
        <f>E80+E83+E86+E89+E94+E102+E107</f>
        <v>844744.77</v>
      </c>
      <c r="F79" s="166">
        <f>F80+F83+F86+F89+F94+F102+F107</f>
        <v>619044</v>
      </c>
      <c r="G79" s="147">
        <f t="shared" si="1"/>
        <v>73.28177953679429</v>
      </c>
    </row>
    <row r="80" spans="1:7" ht="14.25">
      <c r="A80" s="100"/>
      <c r="B80" s="104" t="s">
        <v>118</v>
      </c>
      <c r="C80" s="101" t="s">
        <v>119</v>
      </c>
      <c r="D80" s="166">
        <f>D81+D82</f>
        <v>71158</v>
      </c>
      <c r="E80" s="166">
        <f>E81+E82</f>
        <v>71158</v>
      </c>
      <c r="F80" s="166">
        <f>F81+F82</f>
        <v>42565.21</v>
      </c>
      <c r="G80" s="147">
        <f t="shared" si="1"/>
        <v>59.8178841451418</v>
      </c>
    </row>
    <row r="81" spans="1:7" ht="14.25">
      <c r="A81" s="100"/>
      <c r="B81" s="104"/>
      <c r="C81" s="122" t="s">
        <v>74</v>
      </c>
      <c r="D81" s="168">
        <v>0</v>
      </c>
      <c r="E81" s="169">
        <v>0</v>
      </c>
      <c r="F81" s="168">
        <v>2429.21</v>
      </c>
      <c r="G81" s="148">
        <v>0</v>
      </c>
    </row>
    <row r="82" spans="1:7" ht="14.25">
      <c r="A82" s="100"/>
      <c r="B82" s="104"/>
      <c r="C82" s="122" t="s">
        <v>44</v>
      </c>
      <c r="D82" s="168">
        <v>71158</v>
      </c>
      <c r="E82" s="161">
        <v>71158</v>
      </c>
      <c r="F82" s="168">
        <v>40136</v>
      </c>
      <c r="G82" s="148">
        <f t="shared" si="1"/>
        <v>56.40405857387785</v>
      </c>
    </row>
    <row r="83" spans="1:7" ht="14.25">
      <c r="A83" s="100"/>
      <c r="B83" s="104" t="s">
        <v>120</v>
      </c>
      <c r="C83" s="101" t="s">
        <v>121</v>
      </c>
      <c r="D83" s="166">
        <f>D85+D84</f>
        <v>14580</v>
      </c>
      <c r="E83" s="166">
        <f>E85+E84</f>
        <v>14580</v>
      </c>
      <c r="F83" s="166">
        <f>F85+F84</f>
        <v>14765.2</v>
      </c>
      <c r="G83" s="147">
        <f t="shared" si="1"/>
        <v>101.27023319615913</v>
      </c>
    </row>
    <row r="84" spans="1:7" ht="14.25">
      <c r="A84" s="100"/>
      <c r="B84" s="104"/>
      <c r="C84" s="122" t="s">
        <v>74</v>
      </c>
      <c r="D84" s="168">
        <v>0</v>
      </c>
      <c r="E84" s="169">
        <v>0</v>
      </c>
      <c r="F84" s="168">
        <v>10</v>
      </c>
      <c r="G84" s="148">
        <v>0</v>
      </c>
    </row>
    <row r="85" spans="1:7" ht="54.75">
      <c r="A85" s="100"/>
      <c r="B85" s="124"/>
      <c r="C85" s="125" t="s">
        <v>88</v>
      </c>
      <c r="D85" s="150">
        <v>14580</v>
      </c>
      <c r="E85" s="161">
        <v>14580</v>
      </c>
      <c r="F85" s="150">
        <v>14755.2</v>
      </c>
      <c r="G85" s="148">
        <f t="shared" si="1"/>
        <v>101.201646090535</v>
      </c>
    </row>
    <row r="86" spans="1:7" ht="14.25">
      <c r="A86" s="100"/>
      <c r="B86" s="124" t="s">
        <v>128</v>
      </c>
      <c r="C86" s="140" t="s">
        <v>129</v>
      </c>
      <c r="D86" s="149">
        <f>SUM(D87:D88)</f>
        <v>46290</v>
      </c>
      <c r="E86" s="149">
        <f>SUM(E87:E88)</f>
        <v>46290</v>
      </c>
      <c r="F86" s="149">
        <f>SUM(F87:F88)</f>
        <v>25396.6</v>
      </c>
      <c r="G86" s="147">
        <f t="shared" si="1"/>
        <v>54.86411751998271</v>
      </c>
    </row>
    <row r="87" spans="1:7" ht="68.25">
      <c r="A87" s="100"/>
      <c r="B87" s="124"/>
      <c r="C87" s="125" t="s">
        <v>84</v>
      </c>
      <c r="D87" s="150">
        <v>16499</v>
      </c>
      <c r="E87" s="161">
        <v>16499</v>
      </c>
      <c r="F87" s="150">
        <v>11830</v>
      </c>
      <c r="G87" s="148">
        <f t="shared" si="1"/>
        <v>71.70131523122613</v>
      </c>
    </row>
    <row r="88" spans="1:7" ht="14.25">
      <c r="A88" s="100"/>
      <c r="B88" s="124"/>
      <c r="C88" s="125" t="s">
        <v>41</v>
      </c>
      <c r="D88" s="150">
        <v>29791</v>
      </c>
      <c r="E88" s="161">
        <v>29791</v>
      </c>
      <c r="F88" s="150">
        <v>13566.6</v>
      </c>
      <c r="G88" s="148">
        <f>F88/E88*100</f>
        <v>45.53925682253029</v>
      </c>
    </row>
    <row r="89" spans="1:7" ht="14.25">
      <c r="A89" s="100"/>
      <c r="B89" s="124" t="s">
        <v>130</v>
      </c>
      <c r="C89" s="140" t="s">
        <v>131</v>
      </c>
      <c r="D89" s="149">
        <f>SUM(D90:D93)</f>
        <v>106203</v>
      </c>
      <c r="E89" s="149">
        <f>SUM(E90:E93)</f>
        <v>106203</v>
      </c>
      <c r="F89" s="149">
        <f>SUM(F90:F93)</f>
        <v>46255.95</v>
      </c>
      <c r="G89" s="147">
        <f t="shared" si="1"/>
        <v>43.5542781277365</v>
      </c>
    </row>
    <row r="90" spans="1:7" ht="14.25">
      <c r="A90" s="100"/>
      <c r="B90" s="123"/>
      <c r="C90" s="122" t="s">
        <v>40</v>
      </c>
      <c r="D90" s="150">
        <v>323</v>
      </c>
      <c r="E90" s="161">
        <v>323</v>
      </c>
      <c r="F90" s="150">
        <v>0</v>
      </c>
      <c r="G90" s="148">
        <f t="shared" si="1"/>
        <v>0</v>
      </c>
    </row>
    <row r="91" spans="1:7" ht="68.25">
      <c r="A91" s="100"/>
      <c r="B91" s="123"/>
      <c r="C91" s="122" t="s">
        <v>162</v>
      </c>
      <c r="D91" s="150">
        <v>55500</v>
      </c>
      <c r="E91" s="161">
        <v>55500</v>
      </c>
      <c r="F91" s="150">
        <v>28170.5</v>
      </c>
      <c r="G91" s="148">
        <f t="shared" si="1"/>
        <v>50.75765765765766</v>
      </c>
    </row>
    <row r="92" spans="1:7" ht="14.25">
      <c r="A92" s="100"/>
      <c r="B92" s="123"/>
      <c r="C92" s="122" t="s">
        <v>169</v>
      </c>
      <c r="D92" s="150">
        <v>0</v>
      </c>
      <c r="E92" s="170">
        <v>0</v>
      </c>
      <c r="F92" s="150">
        <v>1250.2</v>
      </c>
      <c r="G92" s="148">
        <v>0</v>
      </c>
    </row>
    <row r="93" spans="1:7" ht="14.25">
      <c r="A93" s="100"/>
      <c r="B93" s="123"/>
      <c r="C93" s="122" t="s">
        <v>41</v>
      </c>
      <c r="D93" s="150">
        <v>50380</v>
      </c>
      <c r="E93" s="161">
        <v>50380</v>
      </c>
      <c r="F93" s="150">
        <v>16835.25</v>
      </c>
      <c r="G93" s="148">
        <f t="shared" si="1"/>
        <v>33.41653433902342</v>
      </c>
    </row>
    <row r="94" spans="1:7" ht="14.25">
      <c r="A94" s="100"/>
      <c r="B94" s="123" t="s">
        <v>132</v>
      </c>
      <c r="C94" s="101" t="s">
        <v>133</v>
      </c>
      <c r="D94" s="149">
        <f>SUM(D95:D101)</f>
        <v>173566</v>
      </c>
      <c r="E94" s="149">
        <f>SUM(E95:E101)</f>
        <v>202966</v>
      </c>
      <c r="F94" s="149">
        <f>SUM(F95:F101)</f>
        <v>137477.91999999998</v>
      </c>
      <c r="G94" s="147">
        <f t="shared" si="1"/>
        <v>67.7344579880374</v>
      </c>
    </row>
    <row r="95" spans="1:7" ht="27.75">
      <c r="A95" s="100"/>
      <c r="B95" s="123"/>
      <c r="C95" s="122" t="s">
        <v>183</v>
      </c>
      <c r="D95" s="150">
        <v>0</v>
      </c>
      <c r="E95" s="150">
        <v>0</v>
      </c>
      <c r="F95" s="150">
        <v>0</v>
      </c>
      <c r="G95" s="148">
        <v>0</v>
      </c>
    </row>
    <row r="96" spans="1:7" ht="14.25">
      <c r="A96" s="100"/>
      <c r="B96" s="123"/>
      <c r="C96" s="122" t="s">
        <v>44</v>
      </c>
      <c r="D96" s="150">
        <v>1000</v>
      </c>
      <c r="E96" s="161">
        <v>1000</v>
      </c>
      <c r="F96" s="150">
        <v>0</v>
      </c>
      <c r="G96" s="148">
        <f t="shared" si="1"/>
        <v>0</v>
      </c>
    </row>
    <row r="97" spans="1:7" ht="68.25">
      <c r="A97" s="100"/>
      <c r="B97" s="123"/>
      <c r="C97" s="122" t="s">
        <v>84</v>
      </c>
      <c r="D97" s="150">
        <v>60085</v>
      </c>
      <c r="E97" s="161">
        <v>60085</v>
      </c>
      <c r="F97" s="150">
        <v>34595.77</v>
      </c>
      <c r="G97" s="148">
        <f t="shared" si="1"/>
        <v>57.578047765665296</v>
      </c>
    </row>
    <row r="98" spans="1:7" ht="14.25">
      <c r="A98" s="100"/>
      <c r="B98" s="123"/>
      <c r="C98" s="122" t="s">
        <v>170</v>
      </c>
      <c r="D98" s="150">
        <v>0</v>
      </c>
      <c r="E98" s="161">
        <v>0</v>
      </c>
      <c r="F98" s="150">
        <v>2866.11</v>
      </c>
      <c r="G98" s="148">
        <v>0</v>
      </c>
    </row>
    <row r="99" spans="1:7" ht="14.25">
      <c r="A99" s="100"/>
      <c r="B99" s="123"/>
      <c r="C99" s="122" t="s">
        <v>41</v>
      </c>
      <c r="D99" s="150">
        <v>111601</v>
      </c>
      <c r="E99" s="161">
        <v>114601</v>
      </c>
      <c r="F99" s="150">
        <v>85198.04</v>
      </c>
      <c r="G99" s="148">
        <f t="shared" si="1"/>
        <v>74.34319072259404</v>
      </c>
    </row>
    <row r="100" spans="1:7" ht="54.75">
      <c r="A100" s="100"/>
      <c r="B100" s="123"/>
      <c r="C100" s="122" t="s">
        <v>97</v>
      </c>
      <c r="D100" s="150">
        <v>0</v>
      </c>
      <c r="E100" s="161">
        <v>26400</v>
      </c>
      <c r="F100" s="150">
        <v>14520</v>
      </c>
      <c r="G100" s="148">
        <f t="shared" si="1"/>
        <v>55.00000000000001</v>
      </c>
    </row>
    <row r="101" spans="1:7" ht="14.25">
      <c r="A101" s="100"/>
      <c r="B101" s="123"/>
      <c r="C101" s="122" t="s">
        <v>40</v>
      </c>
      <c r="D101" s="150">
        <v>880</v>
      </c>
      <c r="E101" s="161">
        <v>880</v>
      </c>
      <c r="F101" s="150">
        <v>298</v>
      </c>
      <c r="G101" s="148">
        <f t="shared" si="1"/>
        <v>33.86363636363636</v>
      </c>
    </row>
    <row r="102" spans="1:7" ht="28.5">
      <c r="A102" s="100"/>
      <c r="B102" s="104" t="s">
        <v>134</v>
      </c>
      <c r="C102" s="101" t="s">
        <v>135</v>
      </c>
      <c r="D102" s="149">
        <f>SUM(D103:D106)</f>
        <v>115519</v>
      </c>
      <c r="E102" s="149">
        <f>SUM(E103:E106)</f>
        <v>115519</v>
      </c>
      <c r="F102" s="149">
        <f>SUM(F103:F106)</f>
        <v>64554.350000000006</v>
      </c>
      <c r="G102" s="147">
        <f t="shared" si="1"/>
        <v>55.882019408062746</v>
      </c>
    </row>
    <row r="103" spans="1:7" ht="68.25">
      <c r="A103" s="100"/>
      <c r="B103" s="123"/>
      <c r="C103" s="122" t="s">
        <v>84</v>
      </c>
      <c r="D103" s="150">
        <v>16800</v>
      </c>
      <c r="E103" s="161">
        <v>16800</v>
      </c>
      <c r="F103" s="150">
        <v>16640</v>
      </c>
      <c r="G103" s="148">
        <f t="shared" si="1"/>
        <v>99.04761904761905</v>
      </c>
    </row>
    <row r="104" spans="1:7" ht="14.25">
      <c r="A104" s="100"/>
      <c r="B104" s="124"/>
      <c r="C104" s="125" t="s">
        <v>44</v>
      </c>
      <c r="D104" s="150">
        <v>96553</v>
      </c>
      <c r="E104" s="161">
        <v>96553</v>
      </c>
      <c r="F104" s="150">
        <v>44871.12</v>
      </c>
      <c r="G104" s="148">
        <f t="shared" si="1"/>
        <v>46.47304589189357</v>
      </c>
    </row>
    <row r="105" spans="1:7" ht="14.25">
      <c r="A105" s="100"/>
      <c r="B105" s="124"/>
      <c r="C105" s="125" t="s">
        <v>169</v>
      </c>
      <c r="D105" s="150">
        <v>0</v>
      </c>
      <c r="E105" s="161">
        <v>0</v>
      </c>
      <c r="F105" s="150">
        <v>1011.23</v>
      </c>
      <c r="G105" s="148">
        <v>0</v>
      </c>
    </row>
    <row r="106" spans="1:7" ht="14.25">
      <c r="A106" s="100"/>
      <c r="B106" s="123"/>
      <c r="C106" s="122" t="s">
        <v>41</v>
      </c>
      <c r="D106" s="150">
        <v>2166</v>
      </c>
      <c r="E106" s="161">
        <v>2166</v>
      </c>
      <c r="F106" s="150">
        <v>2032</v>
      </c>
      <c r="G106" s="148">
        <f t="shared" si="1"/>
        <v>93.8134810710988</v>
      </c>
    </row>
    <row r="107" spans="1:7" ht="14.25">
      <c r="A107" s="100"/>
      <c r="B107" s="104" t="s">
        <v>164</v>
      </c>
      <c r="C107" s="101" t="s">
        <v>111</v>
      </c>
      <c r="D107" s="149">
        <f>D108+D109</f>
        <v>279203.04000000004</v>
      </c>
      <c r="E107" s="149">
        <f>E108+E109</f>
        <v>288028.77</v>
      </c>
      <c r="F107" s="149">
        <f>F108+F109</f>
        <v>288028.77</v>
      </c>
      <c r="G107" s="147">
        <f aca="true" t="shared" si="2" ref="G107:G152">F107/E107*100</f>
        <v>100</v>
      </c>
    </row>
    <row r="108" spans="1:7" ht="81.75">
      <c r="A108" s="100"/>
      <c r="B108" s="123"/>
      <c r="C108" s="122" t="s">
        <v>86</v>
      </c>
      <c r="D108" s="150">
        <v>249749.82</v>
      </c>
      <c r="E108" s="161">
        <v>256944.27</v>
      </c>
      <c r="F108" s="150">
        <v>256944.27</v>
      </c>
      <c r="G108" s="148">
        <f t="shared" si="2"/>
        <v>100</v>
      </c>
    </row>
    <row r="109" spans="1:7" ht="81.75">
      <c r="A109" s="100"/>
      <c r="B109" s="123"/>
      <c r="C109" s="122" t="s">
        <v>86</v>
      </c>
      <c r="D109" s="150">
        <v>29453.22</v>
      </c>
      <c r="E109" s="161">
        <v>31084.5</v>
      </c>
      <c r="F109" s="150">
        <v>31084.5</v>
      </c>
      <c r="G109" s="148">
        <f t="shared" si="2"/>
        <v>100</v>
      </c>
    </row>
    <row r="110" spans="1:7" ht="14.25">
      <c r="A110" s="100" t="s">
        <v>26</v>
      </c>
      <c r="B110" s="104"/>
      <c r="C110" s="101" t="s">
        <v>5</v>
      </c>
      <c r="D110" s="149">
        <f aca="true" t="shared" si="3" ref="D110:F111">D111</f>
        <v>2424100</v>
      </c>
      <c r="E110" s="149">
        <f t="shared" si="3"/>
        <v>2236100</v>
      </c>
      <c r="F110" s="149">
        <f t="shared" si="3"/>
        <v>1252507.4</v>
      </c>
      <c r="G110" s="147">
        <f t="shared" si="2"/>
        <v>56.01303161754841</v>
      </c>
    </row>
    <row r="111" spans="1:7" ht="42.75">
      <c r="A111" s="100"/>
      <c r="B111" s="104" t="s">
        <v>27</v>
      </c>
      <c r="C111" s="101" t="s">
        <v>136</v>
      </c>
      <c r="D111" s="149">
        <f t="shared" si="3"/>
        <v>2424100</v>
      </c>
      <c r="E111" s="149">
        <f t="shared" si="3"/>
        <v>2236100</v>
      </c>
      <c r="F111" s="149">
        <f t="shared" si="3"/>
        <v>1252507.4</v>
      </c>
      <c r="G111" s="147">
        <f t="shared" si="2"/>
        <v>56.01303161754841</v>
      </c>
    </row>
    <row r="112" spans="1:7" ht="54">
      <c r="A112" s="102"/>
      <c r="B112" s="123"/>
      <c r="C112" s="122" t="s">
        <v>67</v>
      </c>
      <c r="D112" s="150">
        <v>2424100</v>
      </c>
      <c r="E112" s="161">
        <v>2236100</v>
      </c>
      <c r="F112" s="150">
        <v>1252507.4</v>
      </c>
      <c r="G112" s="148">
        <f t="shared" si="2"/>
        <v>56.01303161754841</v>
      </c>
    </row>
    <row r="113" spans="1:7" ht="14.25">
      <c r="A113" s="100" t="s">
        <v>55</v>
      </c>
      <c r="B113" s="126"/>
      <c r="C113" s="101" t="s">
        <v>57</v>
      </c>
      <c r="D113" s="149">
        <f>D114+D120+D122+D128+D133+D130</f>
        <v>2007955</v>
      </c>
      <c r="E113" s="149">
        <f>E114+E120+E122+E128+E133+E130</f>
        <v>2222886.44</v>
      </c>
      <c r="F113" s="149">
        <f>F114+F120+F122+F128+F133+F130</f>
        <v>1152842.55</v>
      </c>
      <c r="G113" s="147">
        <f t="shared" si="2"/>
        <v>51.862413178425804</v>
      </c>
    </row>
    <row r="114" spans="1:7" ht="14.25">
      <c r="A114" s="100"/>
      <c r="B114" s="126" t="s">
        <v>137</v>
      </c>
      <c r="C114" s="101" t="s">
        <v>138</v>
      </c>
      <c r="D114" s="149">
        <f>SUM(D115:D119)</f>
        <v>940457</v>
      </c>
      <c r="E114" s="149">
        <f>SUM(E115:E119)</f>
        <v>928116.21</v>
      </c>
      <c r="F114" s="149">
        <f>SUM(F115:F119)</f>
        <v>493183.33999999997</v>
      </c>
      <c r="G114" s="147">
        <f t="shared" si="2"/>
        <v>53.13810217795895</v>
      </c>
    </row>
    <row r="115" spans="1:7" ht="54.75">
      <c r="A115" s="100"/>
      <c r="B115" s="126"/>
      <c r="C115" s="125" t="s">
        <v>88</v>
      </c>
      <c r="D115" s="150">
        <v>0</v>
      </c>
      <c r="E115" s="170">
        <v>1413</v>
      </c>
      <c r="F115" s="150">
        <v>1413</v>
      </c>
      <c r="G115" s="148">
        <f t="shared" si="2"/>
        <v>100</v>
      </c>
    </row>
    <row r="116" spans="1:7" ht="14.25">
      <c r="A116" s="100"/>
      <c r="B116" s="126"/>
      <c r="C116" s="122" t="s">
        <v>40</v>
      </c>
      <c r="D116" s="150">
        <v>0</v>
      </c>
      <c r="E116" s="150">
        <v>14864.2</v>
      </c>
      <c r="F116" s="150">
        <v>4595.33</v>
      </c>
      <c r="G116" s="148">
        <f t="shared" si="2"/>
        <v>30.915420944282236</v>
      </c>
    </row>
    <row r="117" spans="1:7" ht="14.25">
      <c r="A117" s="100"/>
      <c r="B117" s="126"/>
      <c r="C117" s="122" t="s">
        <v>74</v>
      </c>
      <c r="D117" s="150">
        <v>1000</v>
      </c>
      <c r="E117" s="176">
        <v>1084.56</v>
      </c>
      <c r="F117" s="150">
        <v>1374.6</v>
      </c>
      <c r="G117" s="148">
        <f t="shared" si="2"/>
        <v>126.74264217747289</v>
      </c>
    </row>
    <row r="118" spans="1:7" ht="27.75">
      <c r="A118" s="100"/>
      <c r="B118" s="126"/>
      <c r="C118" s="122" t="s">
        <v>101</v>
      </c>
      <c r="D118" s="150">
        <v>0</v>
      </c>
      <c r="E118" s="161">
        <v>41554.73</v>
      </c>
      <c r="F118" s="150">
        <v>43194.73</v>
      </c>
      <c r="G118" s="148">
        <f t="shared" si="2"/>
        <v>103.94660246859983</v>
      </c>
    </row>
    <row r="119" spans="1:7" ht="54.75">
      <c r="A119" s="100"/>
      <c r="B119" s="126"/>
      <c r="C119" s="122" t="s">
        <v>73</v>
      </c>
      <c r="D119" s="150">
        <v>939457</v>
      </c>
      <c r="E119" s="161">
        <v>869199.72</v>
      </c>
      <c r="F119" s="150">
        <v>442605.68</v>
      </c>
      <c r="G119" s="148">
        <f t="shared" si="2"/>
        <v>50.92105644028509</v>
      </c>
    </row>
    <row r="120" spans="1:7" ht="14.25">
      <c r="A120" s="100"/>
      <c r="B120" s="126" t="s">
        <v>56</v>
      </c>
      <c r="C120" s="101" t="s">
        <v>50</v>
      </c>
      <c r="D120" s="149">
        <f>D121</f>
        <v>403932</v>
      </c>
      <c r="E120" s="149">
        <f>E121</f>
        <v>492000</v>
      </c>
      <c r="F120" s="149">
        <f>F121</f>
        <v>256965</v>
      </c>
      <c r="G120" s="147">
        <f t="shared" si="2"/>
        <v>52.22865853658537</v>
      </c>
    </row>
    <row r="121" spans="1:7" s="157" customFormat="1" ht="54">
      <c r="A121" s="102"/>
      <c r="B121" s="121"/>
      <c r="C121" s="122" t="s">
        <v>63</v>
      </c>
      <c r="D121" s="150">
        <v>403932</v>
      </c>
      <c r="E121" s="161">
        <v>492000</v>
      </c>
      <c r="F121" s="150">
        <v>256965</v>
      </c>
      <c r="G121" s="148">
        <f t="shared" si="2"/>
        <v>52.22865853658537</v>
      </c>
    </row>
    <row r="122" spans="1:7" s="157" customFormat="1" ht="14.25">
      <c r="A122" s="102"/>
      <c r="B122" s="126" t="s">
        <v>141</v>
      </c>
      <c r="C122" s="101" t="s">
        <v>140</v>
      </c>
      <c r="D122" s="149">
        <f>SUM(D123:D127)</f>
        <v>276816</v>
      </c>
      <c r="E122" s="149">
        <f>SUM(E123:E127)</f>
        <v>404120.23</v>
      </c>
      <c r="F122" s="149">
        <f>SUM(F123:F127)</f>
        <v>164277.58</v>
      </c>
      <c r="G122" s="147">
        <f t="shared" si="2"/>
        <v>40.6506697276699</v>
      </c>
    </row>
    <row r="123" spans="1:7" s="157" customFormat="1" ht="14.25">
      <c r="A123" s="102"/>
      <c r="B123" s="126"/>
      <c r="C123" s="122" t="s">
        <v>40</v>
      </c>
      <c r="D123" s="150">
        <v>0</v>
      </c>
      <c r="E123" s="170">
        <v>21000</v>
      </c>
      <c r="F123" s="150">
        <v>3378.07</v>
      </c>
      <c r="G123" s="148">
        <f t="shared" si="2"/>
        <v>16.08604761904762</v>
      </c>
    </row>
    <row r="124" spans="1:7" s="157" customFormat="1" ht="14.25">
      <c r="A124" s="102"/>
      <c r="B124" s="126"/>
      <c r="C124" s="122" t="s">
        <v>44</v>
      </c>
      <c r="D124" s="150">
        <v>0</v>
      </c>
      <c r="E124" s="161">
        <v>0</v>
      </c>
      <c r="F124" s="150">
        <v>50</v>
      </c>
      <c r="G124" s="148">
        <v>0</v>
      </c>
    </row>
    <row r="125" spans="1:7" s="157" customFormat="1" ht="14.25">
      <c r="A125" s="102"/>
      <c r="B125" s="126"/>
      <c r="C125" s="122" t="s">
        <v>41</v>
      </c>
      <c r="D125" s="150">
        <v>0</v>
      </c>
      <c r="E125" s="161">
        <v>2037.6</v>
      </c>
      <c r="F125" s="150">
        <v>333.87</v>
      </c>
      <c r="G125" s="148">
        <f t="shared" si="2"/>
        <v>16.38545347467609</v>
      </c>
    </row>
    <row r="126" spans="1:7" s="157" customFormat="1" ht="54.75">
      <c r="A126" s="102"/>
      <c r="B126" s="126"/>
      <c r="C126" s="122" t="s">
        <v>78</v>
      </c>
      <c r="D126" s="150">
        <v>22739</v>
      </c>
      <c r="E126" s="161">
        <v>24239</v>
      </c>
      <c r="F126" s="150">
        <v>9384.4</v>
      </c>
      <c r="G126" s="148">
        <f t="shared" si="2"/>
        <v>38.71611865175956</v>
      </c>
    </row>
    <row r="127" spans="1:7" s="157" customFormat="1" ht="54.75">
      <c r="A127" s="102"/>
      <c r="B127" s="126"/>
      <c r="C127" s="122" t="s">
        <v>73</v>
      </c>
      <c r="D127" s="150">
        <v>254077</v>
      </c>
      <c r="E127" s="161">
        <v>356843.63</v>
      </c>
      <c r="F127" s="150">
        <v>151131.24</v>
      </c>
      <c r="G127" s="148">
        <f t="shared" si="2"/>
        <v>42.3522314241675</v>
      </c>
    </row>
    <row r="128" spans="1:7" s="157" customFormat="1" ht="28.5">
      <c r="A128" s="102"/>
      <c r="B128" s="126" t="s">
        <v>91</v>
      </c>
      <c r="C128" s="101" t="s">
        <v>95</v>
      </c>
      <c r="D128" s="149">
        <f>D129</f>
        <v>337600</v>
      </c>
      <c r="E128" s="149">
        <f>E129</f>
        <v>331500</v>
      </c>
      <c r="F128" s="149">
        <f>F129</f>
        <v>181493</v>
      </c>
      <c r="G128" s="147">
        <f t="shared" si="2"/>
        <v>54.74901960784314</v>
      </c>
    </row>
    <row r="129" spans="1:7" s="141" customFormat="1" ht="54.75">
      <c r="A129" s="100"/>
      <c r="B129" s="126"/>
      <c r="C129" s="122" t="s">
        <v>63</v>
      </c>
      <c r="D129" s="150">
        <v>337600</v>
      </c>
      <c r="E129" s="162">
        <v>331500</v>
      </c>
      <c r="F129" s="150">
        <v>181493</v>
      </c>
      <c r="G129" s="148">
        <f t="shared" si="2"/>
        <v>54.74901960784314</v>
      </c>
    </row>
    <row r="130" spans="1:7" s="141" customFormat="1" ht="14.25">
      <c r="A130" s="100"/>
      <c r="B130" s="126" t="s">
        <v>171</v>
      </c>
      <c r="C130" s="101" t="s">
        <v>172</v>
      </c>
      <c r="D130" s="149">
        <f>D131+D132</f>
        <v>0</v>
      </c>
      <c r="E130" s="149">
        <f>E131+E132</f>
        <v>0</v>
      </c>
      <c r="F130" s="149">
        <f>F131+F132</f>
        <v>2142.85</v>
      </c>
      <c r="G130" s="147">
        <v>0</v>
      </c>
    </row>
    <row r="131" spans="1:7" s="141" customFormat="1" ht="14.25">
      <c r="A131" s="100"/>
      <c r="B131" s="126"/>
      <c r="C131" s="122" t="s">
        <v>169</v>
      </c>
      <c r="D131" s="150">
        <v>0</v>
      </c>
      <c r="E131" s="163">
        <v>0</v>
      </c>
      <c r="F131" s="150">
        <v>2075.85</v>
      </c>
      <c r="G131" s="148">
        <v>0</v>
      </c>
    </row>
    <row r="132" spans="1:7" s="141" customFormat="1" ht="14.25">
      <c r="A132" s="100"/>
      <c r="B132" s="126"/>
      <c r="C132" s="122" t="s">
        <v>41</v>
      </c>
      <c r="D132" s="150">
        <v>0</v>
      </c>
      <c r="E132" s="163">
        <v>0</v>
      </c>
      <c r="F132" s="150">
        <v>67</v>
      </c>
      <c r="G132" s="148">
        <v>0</v>
      </c>
    </row>
    <row r="133" spans="1:7" s="141" customFormat="1" ht="42.75">
      <c r="A133" s="100"/>
      <c r="B133" s="126" t="s">
        <v>139</v>
      </c>
      <c r="C133" s="101" t="s">
        <v>142</v>
      </c>
      <c r="D133" s="149">
        <f>SUM(D134:D138)</f>
        <v>49150</v>
      </c>
      <c r="E133" s="149">
        <f>SUM(E134:E138)</f>
        <v>67150</v>
      </c>
      <c r="F133" s="149">
        <f>SUM(F134:F138)</f>
        <v>54780.78</v>
      </c>
      <c r="G133" s="147">
        <f t="shared" si="2"/>
        <v>81.57971705137751</v>
      </c>
    </row>
    <row r="134" spans="1:7" s="141" customFormat="1" ht="68.25">
      <c r="A134" s="100"/>
      <c r="B134" s="126"/>
      <c r="C134" s="122" t="s">
        <v>83</v>
      </c>
      <c r="D134" s="150">
        <v>43050</v>
      </c>
      <c r="E134" s="161">
        <v>43050</v>
      </c>
      <c r="F134" s="150">
        <v>32416.94</v>
      </c>
      <c r="G134" s="148">
        <f t="shared" si="2"/>
        <v>75.30067363530777</v>
      </c>
    </row>
    <row r="135" spans="1:7" s="141" customFormat="1" ht="14.25">
      <c r="A135" s="100"/>
      <c r="B135" s="126"/>
      <c r="C135" s="122" t="s">
        <v>44</v>
      </c>
      <c r="D135" s="150">
        <v>3400</v>
      </c>
      <c r="E135" s="161">
        <v>3400</v>
      </c>
      <c r="F135" s="150">
        <v>1330</v>
      </c>
      <c r="G135" s="148">
        <f t="shared" si="2"/>
        <v>39.11764705882353</v>
      </c>
    </row>
    <row r="136" spans="1:7" s="141" customFormat="1" ht="14.25">
      <c r="A136" s="100"/>
      <c r="B136" s="126"/>
      <c r="C136" s="122" t="s">
        <v>74</v>
      </c>
      <c r="D136" s="150">
        <v>2500</v>
      </c>
      <c r="E136" s="161">
        <v>2500</v>
      </c>
      <c r="F136" s="150">
        <v>3033.84</v>
      </c>
      <c r="G136" s="148">
        <f t="shared" si="2"/>
        <v>121.3536</v>
      </c>
    </row>
    <row r="137" spans="1:7" s="141" customFormat="1" ht="14.25">
      <c r="A137" s="100"/>
      <c r="B137" s="126"/>
      <c r="C137" s="122" t="s">
        <v>41</v>
      </c>
      <c r="D137" s="150">
        <v>200</v>
      </c>
      <c r="E137" s="161">
        <v>200</v>
      </c>
      <c r="F137" s="150">
        <v>0</v>
      </c>
      <c r="G137" s="148">
        <f t="shared" si="2"/>
        <v>0</v>
      </c>
    </row>
    <row r="138" spans="1:7" s="141" customFormat="1" ht="54.75">
      <c r="A138" s="100"/>
      <c r="B138" s="126"/>
      <c r="C138" s="122" t="s">
        <v>163</v>
      </c>
      <c r="D138" s="150">
        <v>0</v>
      </c>
      <c r="E138" s="161">
        <v>18000</v>
      </c>
      <c r="F138" s="150">
        <v>18000</v>
      </c>
      <c r="G138" s="148">
        <f t="shared" si="2"/>
        <v>100</v>
      </c>
    </row>
    <row r="139" spans="1:7" ht="28.5">
      <c r="A139" s="100" t="s">
        <v>28</v>
      </c>
      <c r="B139" s="104"/>
      <c r="C139" s="101" t="s">
        <v>60</v>
      </c>
      <c r="D139" s="166">
        <f>D140+D142+D144+D149</f>
        <v>570935</v>
      </c>
      <c r="E139" s="166">
        <f>E140+E142+E144+E149</f>
        <v>572935</v>
      </c>
      <c r="F139" s="166">
        <f>F140+F142+F144+F149</f>
        <v>365399.54000000004</v>
      </c>
      <c r="G139" s="147">
        <f t="shared" si="2"/>
        <v>63.77678794278584</v>
      </c>
    </row>
    <row r="140" spans="1:7" ht="28.5">
      <c r="A140" s="100"/>
      <c r="B140" s="104" t="s">
        <v>29</v>
      </c>
      <c r="C140" s="101" t="s">
        <v>143</v>
      </c>
      <c r="D140" s="166">
        <f>D141</f>
        <v>105000</v>
      </c>
      <c r="E140" s="166">
        <f>E141</f>
        <v>107000</v>
      </c>
      <c r="F140" s="166">
        <f>F141</f>
        <v>64128</v>
      </c>
      <c r="G140" s="147">
        <f t="shared" si="2"/>
        <v>59.93271028037383</v>
      </c>
    </row>
    <row r="141" spans="1:7" ht="54.75">
      <c r="A141" s="100"/>
      <c r="B141" s="104"/>
      <c r="C141" s="122" t="s">
        <v>63</v>
      </c>
      <c r="D141" s="168">
        <v>105000</v>
      </c>
      <c r="E141" s="161">
        <v>107000</v>
      </c>
      <c r="F141" s="168">
        <v>64128</v>
      </c>
      <c r="G141" s="148">
        <f t="shared" si="2"/>
        <v>59.93271028037383</v>
      </c>
    </row>
    <row r="142" spans="1:7" ht="28.5">
      <c r="A142" s="100"/>
      <c r="B142" s="104" t="s">
        <v>144</v>
      </c>
      <c r="C142" s="101" t="s">
        <v>145</v>
      </c>
      <c r="D142" s="166">
        <f>D143</f>
        <v>20171</v>
      </c>
      <c r="E142" s="166">
        <f>E143</f>
        <v>20171</v>
      </c>
      <c r="F142" s="166">
        <f>F143</f>
        <v>8900</v>
      </c>
      <c r="G142" s="147">
        <f t="shared" si="2"/>
        <v>44.12275048336721</v>
      </c>
    </row>
    <row r="143" spans="1:7" ht="41.25">
      <c r="A143" s="100"/>
      <c r="B143" s="104"/>
      <c r="C143" s="122" t="s">
        <v>146</v>
      </c>
      <c r="D143" s="168">
        <v>20171</v>
      </c>
      <c r="E143" s="161">
        <v>20171</v>
      </c>
      <c r="F143" s="168">
        <v>8900</v>
      </c>
      <c r="G143" s="148">
        <f t="shared" si="2"/>
        <v>44.12275048336721</v>
      </c>
    </row>
    <row r="144" spans="1:7" ht="14.25">
      <c r="A144" s="100"/>
      <c r="B144" s="104" t="s">
        <v>147</v>
      </c>
      <c r="C144" s="101" t="s">
        <v>148</v>
      </c>
      <c r="D144" s="166">
        <f>SUM(D145:D148)</f>
        <v>316800</v>
      </c>
      <c r="E144" s="166">
        <f>SUM(E145:E148)</f>
        <v>316800</v>
      </c>
      <c r="F144" s="166">
        <f>SUM(F145:F148)</f>
        <v>163407.54</v>
      </c>
      <c r="G144" s="147">
        <f t="shared" si="2"/>
        <v>51.580662878787884</v>
      </c>
    </row>
    <row r="145" spans="1:7" s="155" customFormat="1" ht="27">
      <c r="A145" s="102"/>
      <c r="B145" s="154"/>
      <c r="C145" s="122" t="s">
        <v>184</v>
      </c>
      <c r="D145" s="168">
        <v>0</v>
      </c>
      <c r="E145" s="168">
        <v>0</v>
      </c>
      <c r="F145" s="168">
        <v>0</v>
      </c>
      <c r="G145" s="148">
        <v>0</v>
      </c>
    </row>
    <row r="146" spans="1:7" ht="14.25">
      <c r="A146" s="100"/>
      <c r="B146" s="104"/>
      <c r="C146" s="122" t="s">
        <v>169</v>
      </c>
      <c r="D146" s="168">
        <v>0</v>
      </c>
      <c r="E146" s="169">
        <v>0</v>
      </c>
      <c r="F146" s="168">
        <v>2399.34</v>
      </c>
      <c r="G146" s="148">
        <v>0</v>
      </c>
    </row>
    <row r="147" spans="1:7" ht="68.25">
      <c r="A147" s="100"/>
      <c r="B147" s="104"/>
      <c r="C147" s="122" t="s">
        <v>85</v>
      </c>
      <c r="D147" s="168">
        <v>301800</v>
      </c>
      <c r="E147" s="161">
        <v>301800</v>
      </c>
      <c r="F147" s="168">
        <v>150000</v>
      </c>
      <c r="G147" s="148">
        <f t="shared" si="2"/>
        <v>49.70178926441352</v>
      </c>
    </row>
    <row r="148" spans="1:7" ht="14.25">
      <c r="A148" s="100"/>
      <c r="B148" s="104"/>
      <c r="C148" s="122" t="s">
        <v>41</v>
      </c>
      <c r="D148" s="168">
        <v>15000</v>
      </c>
      <c r="E148" s="167">
        <v>15000</v>
      </c>
      <c r="F148" s="168">
        <v>11008.2</v>
      </c>
      <c r="G148" s="148">
        <f t="shared" si="2"/>
        <v>73.388</v>
      </c>
    </row>
    <row r="149" spans="1:7" ht="14.25">
      <c r="A149" s="100"/>
      <c r="B149" s="104" t="s">
        <v>149</v>
      </c>
      <c r="C149" s="101" t="s">
        <v>111</v>
      </c>
      <c r="D149" s="166">
        <f>D150</f>
        <v>128964</v>
      </c>
      <c r="E149" s="166">
        <f>E150</f>
        <v>128964</v>
      </c>
      <c r="F149" s="166">
        <f>F150</f>
        <v>128964</v>
      </c>
      <c r="G149" s="147">
        <f t="shared" si="2"/>
        <v>100</v>
      </c>
    </row>
    <row r="150" spans="1:7" ht="81">
      <c r="A150" s="102"/>
      <c r="B150" s="103"/>
      <c r="C150" s="122" t="s">
        <v>86</v>
      </c>
      <c r="D150" s="148">
        <v>128964</v>
      </c>
      <c r="E150" s="161">
        <v>128964</v>
      </c>
      <c r="F150" s="148">
        <v>128964</v>
      </c>
      <c r="G150" s="148">
        <f t="shared" si="2"/>
        <v>100</v>
      </c>
    </row>
    <row r="151" spans="1:7" ht="14.25">
      <c r="A151" s="100" t="s">
        <v>45</v>
      </c>
      <c r="B151" s="104"/>
      <c r="C151" s="101" t="s">
        <v>46</v>
      </c>
      <c r="D151" s="147">
        <f>D152+D155+D159+D164</f>
        <v>300270</v>
      </c>
      <c r="E151" s="147">
        <f>E152+E155+E159+E164</f>
        <v>300670</v>
      </c>
      <c r="F151" s="147">
        <f>F152+F155+F159+F164</f>
        <v>159400.55</v>
      </c>
      <c r="G151" s="147">
        <f t="shared" si="2"/>
        <v>53.015116240396445</v>
      </c>
    </row>
    <row r="152" spans="1:7" ht="14.25">
      <c r="A152" s="100"/>
      <c r="B152" s="104" t="s">
        <v>150</v>
      </c>
      <c r="C152" s="101" t="s">
        <v>151</v>
      </c>
      <c r="D152" s="147">
        <f>D154+D153</f>
        <v>33550</v>
      </c>
      <c r="E152" s="147">
        <f>E154+E153</f>
        <v>33550</v>
      </c>
      <c r="F152" s="147">
        <f>F154+F153</f>
        <v>19634.76</v>
      </c>
      <c r="G152" s="147">
        <f t="shared" si="2"/>
        <v>58.523874813710876</v>
      </c>
    </row>
    <row r="153" spans="1:7" ht="14.25">
      <c r="A153" s="100"/>
      <c r="B153" s="104"/>
      <c r="C153" s="122" t="s">
        <v>173</v>
      </c>
      <c r="D153" s="148">
        <v>0</v>
      </c>
      <c r="E153" s="164">
        <v>0</v>
      </c>
      <c r="F153" s="148">
        <v>13.76</v>
      </c>
      <c r="G153" s="172">
        <v>0</v>
      </c>
    </row>
    <row r="154" spans="1:7" ht="40.5">
      <c r="A154" s="102"/>
      <c r="B154" s="103"/>
      <c r="C154" s="122" t="s">
        <v>72</v>
      </c>
      <c r="D154" s="148">
        <v>33550</v>
      </c>
      <c r="E154" s="161">
        <v>33550</v>
      </c>
      <c r="F154" s="148">
        <v>19621</v>
      </c>
      <c r="G154" s="172">
        <f aca="true" t="shared" si="4" ref="G154:G182">F154/E154*100</f>
        <v>58.482861400894194</v>
      </c>
    </row>
    <row r="155" spans="1:7" ht="28.5">
      <c r="A155" s="102"/>
      <c r="B155" s="103" t="s">
        <v>152</v>
      </c>
      <c r="C155" s="101" t="s">
        <v>153</v>
      </c>
      <c r="D155" s="147">
        <f>D157+D156+D158</f>
        <v>25076</v>
      </c>
      <c r="E155" s="147">
        <f>E157+E156+E158</f>
        <v>25076</v>
      </c>
      <c r="F155" s="147">
        <f>F157+F156+F158</f>
        <v>16524.96</v>
      </c>
      <c r="G155" s="147">
        <f t="shared" si="4"/>
        <v>65.89950550327005</v>
      </c>
    </row>
    <row r="156" spans="1:7" ht="67.5">
      <c r="A156" s="102"/>
      <c r="B156" s="123"/>
      <c r="C156" s="122" t="s">
        <v>84</v>
      </c>
      <c r="D156" s="148">
        <v>3200</v>
      </c>
      <c r="E156" s="161">
        <v>3200</v>
      </c>
      <c r="F156" s="148">
        <v>1600</v>
      </c>
      <c r="G156" s="148">
        <f t="shared" si="4"/>
        <v>50</v>
      </c>
    </row>
    <row r="157" spans="1:7" ht="13.5">
      <c r="A157" s="102"/>
      <c r="B157" s="123"/>
      <c r="C157" s="122" t="s">
        <v>74</v>
      </c>
      <c r="D157" s="148">
        <v>0</v>
      </c>
      <c r="E157" s="161">
        <v>0</v>
      </c>
      <c r="F157" s="148">
        <v>669.01</v>
      </c>
      <c r="G157" s="148">
        <v>0</v>
      </c>
    </row>
    <row r="158" spans="1:7" ht="13.5">
      <c r="A158" s="102"/>
      <c r="B158" s="123"/>
      <c r="C158" s="122" t="s">
        <v>41</v>
      </c>
      <c r="D158" s="148">
        <v>21876</v>
      </c>
      <c r="E158" s="161">
        <v>21876</v>
      </c>
      <c r="F158" s="148">
        <v>14255.95</v>
      </c>
      <c r="G158" s="148">
        <f t="shared" si="4"/>
        <v>65.1670780764308</v>
      </c>
    </row>
    <row r="159" spans="1:7" ht="14.25">
      <c r="A159" s="102"/>
      <c r="B159" s="123" t="s">
        <v>154</v>
      </c>
      <c r="C159" s="101" t="s">
        <v>155</v>
      </c>
      <c r="D159" s="147">
        <f>D160+D162+D161+D163</f>
        <v>222460</v>
      </c>
      <c r="E159" s="147">
        <f>E160+E162+E161+E163</f>
        <v>222460</v>
      </c>
      <c r="F159" s="147">
        <f>F160+F162+F161+F163</f>
        <v>116730.98999999999</v>
      </c>
      <c r="G159" s="147">
        <f t="shared" si="4"/>
        <v>52.47279960442326</v>
      </c>
    </row>
    <row r="160" spans="1:7" ht="13.5">
      <c r="A160" s="102"/>
      <c r="B160" s="103"/>
      <c r="C160" s="122" t="s">
        <v>44</v>
      </c>
      <c r="D160" s="148">
        <v>175900</v>
      </c>
      <c r="E160" s="161">
        <v>175900</v>
      </c>
      <c r="F160" s="148">
        <v>92306.54</v>
      </c>
      <c r="G160" s="148">
        <f t="shared" si="4"/>
        <v>52.47671404206935</v>
      </c>
    </row>
    <row r="161" spans="1:7" ht="13.5">
      <c r="A161" s="102"/>
      <c r="B161" s="103"/>
      <c r="C161" s="122" t="s">
        <v>169</v>
      </c>
      <c r="D161" s="148">
        <v>0</v>
      </c>
      <c r="E161" s="161">
        <v>0</v>
      </c>
      <c r="F161" s="148">
        <v>599.81</v>
      </c>
      <c r="G161" s="148">
        <v>0</v>
      </c>
    </row>
    <row r="162" spans="1:7" ht="67.5">
      <c r="A162" s="102"/>
      <c r="B162" s="103"/>
      <c r="C162" s="122" t="s">
        <v>84</v>
      </c>
      <c r="D162" s="148">
        <v>45960</v>
      </c>
      <c r="E162" s="161">
        <v>45960</v>
      </c>
      <c r="F162" s="148">
        <v>23466.7</v>
      </c>
      <c r="G162" s="148">
        <f t="shared" si="4"/>
        <v>51.058964316797216</v>
      </c>
    </row>
    <row r="163" spans="1:7" ht="13.5">
      <c r="A163" s="102"/>
      <c r="B163" s="103"/>
      <c r="C163" s="122" t="s">
        <v>41</v>
      </c>
      <c r="D163" s="148">
        <v>600</v>
      </c>
      <c r="E163" s="161">
        <v>600</v>
      </c>
      <c r="F163" s="148">
        <v>357.94</v>
      </c>
      <c r="G163" s="148">
        <f t="shared" si="4"/>
        <v>59.656666666666666</v>
      </c>
    </row>
    <row r="164" spans="1:7" ht="14.25">
      <c r="A164" s="102"/>
      <c r="B164" s="103" t="s">
        <v>156</v>
      </c>
      <c r="C164" s="101" t="s">
        <v>157</v>
      </c>
      <c r="D164" s="147">
        <f>SUM(D165:D167)</f>
        <v>19184</v>
      </c>
      <c r="E164" s="147">
        <f>SUM(E165:E167)</f>
        <v>19584</v>
      </c>
      <c r="F164" s="147">
        <f>SUM(F165:F167)</f>
        <v>6509.84</v>
      </c>
      <c r="G164" s="147">
        <f t="shared" si="4"/>
        <v>33.2406045751634</v>
      </c>
    </row>
    <row r="165" spans="1:7" s="155" customFormat="1" ht="13.5">
      <c r="A165" s="102"/>
      <c r="B165" s="102"/>
      <c r="C165" s="122" t="s">
        <v>40</v>
      </c>
      <c r="D165" s="148">
        <v>0</v>
      </c>
      <c r="E165" s="148">
        <v>400</v>
      </c>
      <c r="F165" s="148">
        <v>2295.35</v>
      </c>
      <c r="G165" s="148">
        <f t="shared" si="4"/>
        <v>573.8375</v>
      </c>
    </row>
    <row r="166" spans="1:7" s="155" customFormat="1" ht="13.5">
      <c r="A166" s="102"/>
      <c r="B166" s="102"/>
      <c r="C166" s="122" t="s">
        <v>169</v>
      </c>
      <c r="D166" s="148">
        <v>0</v>
      </c>
      <c r="E166" s="164">
        <v>0</v>
      </c>
      <c r="F166" s="148">
        <v>538.05</v>
      </c>
      <c r="G166" s="148">
        <v>0</v>
      </c>
    </row>
    <row r="167" spans="1:7" ht="13.5">
      <c r="A167" s="102"/>
      <c r="B167" s="103"/>
      <c r="C167" s="122" t="s">
        <v>41</v>
      </c>
      <c r="D167" s="148">
        <v>19184</v>
      </c>
      <c r="E167" s="161">
        <v>19184</v>
      </c>
      <c r="F167" s="148">
        <v>3676.44</v>
      </c>
      <c r="G167" s="148">
        <f t="shared" si="4"/>
        <v>19.164095079232695</v>
      </c>
    </row>
    <row r="168" spans="1:7" ht="22.5" customHeight="1">
      <c r="A168" s="100" t="s">
        <v>89</v>
      </c>
      <c r="B168" s="103"/>
      <c r="C168" s="101" t="s">
        <v>90</v>
      </c>
      <c r="D168" s="147">
        <f>SUM(D170:D170)</f>
        <v>1200000</v>
      </c>
      <c r="E168" s="147">
        <f>SUM(E170:E170)</f>
        <v>1200000</v>
      </c>
      <c r="F168" s="147">
        <f>SUM(F170:F170)</f>
        <v>257745.67</v>
      </c>
      <c r="G168" s="147">
        <f t="shared" si="4"/>
        <v>21.478805833333332</v>
      </c>
    </row>
    <row r="169" spans="1:7" ht="42.75">
      <c r="A169" s="100"/>
      <c r="B169" s="103" t="s">
        <v>158</v>
      </c>
      <c r="C169" s="101" t="s">
        <v>159</v>
      </c>
      <c r="D169" s="147">
        <f>D170</f>
        <v>1200000</v>
      </c>
      <c r="E169" s="147">
        <f>E170</f>
        <v>1200000</v>
      </c>
      <c r="F169" s="147">
        <f>F170</f>
        <v>257745.67</v>
      </c>
      <c r="G169" s="147">
        <f t="shared" si="4"/>
        <v>21.478805833333332</v>
      </c>
    </row>
    <row r="170" spans="1:7" ht="13.5">
      <c r="A170" s="102"/>
      <c r="B170" s="103"/>
      <c r="C170" s="122" t="s">
        <v>40</v>
      </c>
      <c r="D170" s="148">
        <v>1200000</v>
      </c>
      <c r="E170" s="161">
        <v>1200000</v>
      </c>
      <c r="F170" s="148">
        <v>257745.67</v>
      </c>
      <c r="G170" s="148">
        <f t="shared" si="4"/>
        <v>21.478805833333332</v>
      </c>
    </row>
    <row r="171" spans="1:7" ht="22.5" customHeight="1">
      <c r="A171" s="100" t="s">
        <v>185</v>
      </c>
      <c r="B171" s="103"/>
      <c r="C171" s="101" t="s">
        <v>187</v>
      </c>
      <c r="D171" s="147">
        <f>SUM(D173:D173)</f>
        <v>0</v>
      </c>
      <c r="E171" s="147">
        <f>SUM(E173:E173)</f>
        <v>0</v>
      </c>
      <c r="F171" s="147">
        <f>SUM(F173:F173)</f>
        <v>1</v>
      </c>
      <c r="G171" s="147">
        <v>0</v>
      </c>
    </row>
    <row r="172" spans="1:7" ht="14.25">
      <c r="A172" s="100"/>
      <c r="B172" s="103" t="s">
        <v>186</v>
      </c>
      <c r="C172" s="101" t="s">
        <v>188</v>
      </c>
      <c r="D172" s="147">
        <f>D173</f>
        <v>0</v>
      </c>
      <c r="E172" s="147">
        <f>E173</f>
        <v>0</v>
      </c>
      <c r="F172" s="147">
        <f>F173</f>
        <v>1</v>
      </c>
      <c r="G172" s="147">
        <v>0</v>
      </c>
    </row>
    <row r="173" spans="1:7" ht="13.5">
      <c r="A173" s="102"/>
      <c r="B173" s="103"/>
      <c r="C173" s="122" t="s">
        <v>169</v>
      </c>
      <c r="D173" s="148">
        <v>0</v>
      </c>
      <c r="E173" s="161">
        <v>0</v>
      </c>
      <c r="F173" s="148">
        <v>1</v>
      </c>
      <c r="G173" s="148">
        <v>0</v>
      </c>
    </row>
    <row r="174" spans="1:7" ht="14.25">
      <c r="A174" s="100" t="s">
        <v>51</v>
      </c>
      <c r="B174" s="100"/>
      <c r="C174" s="101" t="s">
        <v>52</v>
      </c>
      <c r="D174" s="149">
        <f>SUM(D175)</f>
        <v>442745</v>
      </c>
      <c r="E174" s="149">
        <f>SUM(E175)</f>
        <v>474263.52</v>
      </c>
      <c r="F174" s="149">
        <f>SUM(F175)</f>
        <v>258018.36</v>
      </c>
      <c r="G174" s="147">
        <f t="shared" si="4"/>
        <v>54.40400729113637</v>
      </c>
    </row>
    <row r="175" spans="1:7" ht="14.25">
      <c r="A175" s="100"/>
      <c r="B175" s="100" t="s">
        <v>160</v>
      </c>
      <c r="C175" s="101" t="s">
        <v>161</v>
      </c>
      <c r="D175" s="149">
        <f>SUM(D176:D179)</f>
        <v>442745</v>
      </c>
      <c r="E175" s="149">
        <f>SUM(E176:E179)</f>
        <v>474263.52</v>
      </c>
      <c r="F175" s="149">
        <f>SUM(F176:F179)</f>
        <v>258018.36</v>
      </c>
      <c r="G175" s="147">
        <f t="shared" si="4"/>
        <v>54.40400729113637</v>
      </c>
    </row>
    <row r="176" spans="1:7" ht="13.5">
      <c r="A176" s="102"/>
      <c r="B176" s="103"/>
      <c r="C176" s="122" t="s">
        <v>44</v>
      </c>
      <c r="D176" s="150">
        <v>101745</v>
      </c>
      <c r="E176" s="150">
        <v>133263.52</v>
      </c>
      <c r="F176" s="150">
        <v>87870</v>
      </c>
      <c r="G176" s="148">
        <f t="shared" si="4"/>
        <v>65.93702462609423</v>
      </c>
    </row>
    <row r="177" spans="1:7" ht="13.5">
      <c r="A177" s="102"/>
      <c r="B177" s="103"/>
      <c r="C177" s="122" t="s">
        <v>74</v>
      </c>
      <c r="D177" s="150">
        <v>0</v>
      </c>
      <c r="E177" s="150">
        <v>0</v>
      </c>
      <c r="F177" s="150">
        <v>634.06</v>
      </c>
      <c r="G177" s="148">
        <v>0</v>
      </c>
    </row>
    <row r="178" spans="1:7" ht="54">
      <c r="A178" s="102"/>
      <c r="B178" s="103"/>
      <c r="C178" s="122" t="s">
        <v>71</v>
      </c>
      <c r="D178" s="150">
        <v>341000</v>
      </c>
      <c r="E178" s="150">
        <v>334100</v>
      </c>
      <c r="F178" s="150">
        <v>169514.3</v>
      </c>
      <c r="G178" s="148">
        <f t="shared" si="4"/>
        <v>50.737593534869795</v>
      </c>
    </row>
    <row r="179" spans="1:7" ht="67.5">
      <c r="A179" s="102"/>
      <c r="B179" s="103"/>
      <c r="C179" s="122" t="s">
        <v>189</v>
      </c>
      <c r="D179" s="150">
        <v>0</v>
      </c>
      <c r="E179" s="150">
        <v>6900</v>
      </c>
      <c r="F179" s="150"/>
      <c r="G179" s="148"/>
    </row>
    <row r="180" spans="1:7" ht="14.25">
      <c r="A180" s="102"/>
      <c r="B180" s="103"/>
      <c r="C180" s="127" t="s">
        <v>10</v>
      </c>
      <c r="D180" s="165">
        <f>D6+D18+D12+D23+D31+D43+D54+D61+D70+D79+D110+D113+D139+D151+D168+D171+D174</f>
        <v>60003871</v>
      </c>
      <c r="E180" s="165">
        <f>E6+E18+E12+E23+E31+E43+E54+E61+E70+E79+E110+E113+E139+E151+E168+E171+E174</f>
        <v>61939694.690000005</v>
      </c>
      <c r="F180" s="165">
        <f>F6+F18+F12+F23+F31+F43+F54+F61+F70+F79+F110+F113+F139+F151+F168+F171+F174</f>
        <v>34151287.46</v>
      </c>
      <c r="G180" s="147">
        <f t="shared" si="4"/>
        <v>55.13635097964671</v>
      </c>
    </row>
    <row r="181" spans="1:7" ht="20.25" customHeight="1" hidden="1">
      <c r="A181" s="128"/>
      <c r="B181" s="129"/>
      <c r="C181" s="130" t="s">
        <v>75</v>
      </c>
      <c r="D181" s="131">
        <v>666664</v>
      </c>
      <c r="E181" s="111" t="e">
        <f>#REF!+#REF!+#REF!+#REF!+#REF!+#REF!+#REF!+#REF!+#REF!+#REF!+#REF!+#REF!+#REF!+#REF!+#REF!+#REF!</f>
        <v>#REF!</v>
      </c>
      <c r="F181" s="132"/>
      <c r="G181" s="142" t="e">
        <f t="shared" si="4"/>
        <v>#REF!</v>
      </c>
    </row>
    <row r="182" spans="1:7" ht="4.5" customHeight="1" hidden="1">
      <c r="A182" s="128"/>
      <c r="B182" s="128"/>
      <c r="C182" s="133"/>
      <c r="D182" s="134">
        <f>D180+D181</f>
        <v>60670535</v>
      </c>
      <c r="E182" s="111" t="e">
        <f>E8+E14+E20+E25+#REF!+E53+#REF!+#REF!+E72+E104+#REF!+#REF!+#REF!+#REF!+E154+E176</f>
        <v>#REF!</v>
      </c>
      <c r="F182" s="132"/>
      <c r="G182" s="142" t="e">
        <f t="shared" si="4"/>
        <v>#REF!</v>
      </c>
    </row>
    <row r="183" spans="1:7" ht="13.5" customHeight="1">
      <c r="A183" s="128"/>
      <c r="B183" s="129"/>
      <c r="D183" s="133"/>
      <c r="E183" s="132"/>
      <c r="F183" s="132"/>
      <c r="G183" s="132"/>
    </row>
    <row r="184" spans="1:7" ht="13.5" customHeight="1">
      <c r="A184" s="137"/>
      <c r="B184" s="138"/>
      <c r="D184" s="136"/>
      <c r="E184" s="132"/>
      <c r="F184" s="132"/>
      <c r="G184" s="132"/>
    </row>
    <row r="185" spans="1:7" ht="19.5" customHeight="1">
      <c r="A185" s="137"/>
      <c r="B185" s="129"/>
      <c r="C185" s="173" t="s">
        <v>62</v>
      </c>
      <c r="D185" s="136"/>
      <c r="E185" s="132"/>
      <c r="F185" s="132"/>
      <c r="G185" s="132"/>
    </row>
    <row r="186" spans="1:7" ht="19.5" customHeight="1">
      <c r="A186" s="137"/>
      <c r="B186" s="138"/>
      <c r="C186" s="135" t="s">
        <v>81</v>
      </c>
      <c r="D186" s="136"/>
      <c r="E186" s="132"/>
      <c r="F186" s="132"/>
      <c r="G186" s="132"/>
    </row>
    <row r="187" ht="19.5" customHeight="1">
      <c r="C187" s="135" t="s">
        <v>80</v>
      </c>
    </row>
    <row r="188" ht="19.5" customHeight="1">
      <c r="C188" s="135" t="s">
        <v>98</v>
      </c>
    </row>
    <row r="189" ht="21.75" customHeight="1">
      <c r="C189" s="135" t="s">
        <v>99</v>
      </c>
    </row>
    <row r="190" ht="21" customHeight="1">
      <c r="C190" s="135" t="s">
        <v>100</v>
      </c>
    </row>
    <row r="191" ht="18" customHeight="1"/>
    <row r="192" ht="18" customHeight="1"/>
    <row r="193" ht="18" customHeight="1"/>
    <row r="194" ht="18" customHeight="1"/>
  </sheetData>
  <sheetProtection/>
  <mergeCells count="6">
    <mergeCell ref="A3:B4"/>
    <mergeCell ref="F3:F4"/>
    <mergeCell ref="G3:G4"/>
    <mergeCell ref="C3:C4"/>
    <mergeCell ref="D3:D4"/>
    <mergeCell ref="E3:E4"/>
  </mergeCells>
  <printOptions horizontalCentered="1"/>
  <pageMargins left="0.4330708661417323" right="0.2362204724409449" top="0.5905511811023623" bottom="0.3937007874015748" header="0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2.375" style="0" customWidth="1"/>
    <col min="3" max="3" width="36.125" style="0" customWidth="1"/>
    <col min="4" max="4" width="13.25390625" style="0" customWidth="1"/>
    <col min="5" max="5" width="14.375" style="0" customWidth="1"/>
    <col min="6" max="6" width="12.75390625" style="0" customWidth="1"/>
    <col min="7" max="7" width="10.875" style="0" customWidth="1"/>
  </cols>
  <sheetData>
    <row r="1" ht="12" customHeight="1">
      <c r="A1" s="3"/>
    </row>
    <row r="2" spans="1:7" ht="20.25" customHeight="1">
      <c r="A2" s="188" t="s">
        <v>178</v>
      </c>
      <c r="B2" s="188"/>
      <c r="C2" s="188"/>
      <c r="D2" s="188"/>
      <c r="E2" s="188"/>
      <c r="F2" s="188"/>
      <c r="G2" s="188"/>
    </row>
    <row r="3" spans="1:7" ht="14.25" customHeight="1">
      <c r="A3" s="188"/>
      <c r="B3" s="188"/>
      <c r="C3" s="188"/>
      <c r="D3" s="188"/>
      <c r="E3" s="188"/>
      <c r="F3" s="188"/>
      <c r="G3" s="188"/>
    </row>
    <row r="4" spans="1:2" ht="11.25" customHeight="1">
      <c r="A4" s="3"/>
      <c r="B4" s="1"/>
    </row>
    <row r="5" spans="1:7" ht="19.5" customHeight="1">
      <c r="A5" s="189" t="s">
        <v>15</v>
      </c>
      <c r="B5" s="189"/>
      <c r="C5" s="187" t="s">
        <v>13</v>
      </c>
      <c r="D5" s="187" t="s">
        <v>175</v>
      </c>
      <c r="E5" s="186" t="s">
        <v>176</v>
      </c>
      <c r="F5" s="186" t="s">
        <v>177</v>
      </c>
      <c r="G5" s="186" t="s">
        <v>77</v>
      </c>
    </row>
    <row r="6" spans="1:7" ht="36" customHeight="1">
      <c r="A6" s="97" t="s">
        <v>0</v>
      </c>
      <c r="B6" s="97" t="s">
        <v>1</v>
      </c>
      <c r="C6" s="187"/>
      <c r="D6" s="187"/>
      <c r="E6" s="186"/>
      <c r="F6" s="186"/>
      <c r="G6" s="186"/>
    </row>
    <row r="7" spans="1:7" s="175" customFormat="1" ht="10.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</row>
    <row r="8" spans="1:7" ht="20.25" customHeight="1">
      <c r="A8" s="100" t="s">
        <v>17</v>
      </c>
      <c r="B8" s="100"/>
      <c r="C8" s="101" t="s">
        <v>21</v>
      </c>
      <c r="D8" s="147">
        <f>SUM(D9)</f>
        <v>55000</v>
      </c>
      <c r="E8" s="147">
        <f>SUM(E9)</f>
        <v>279000</v>
      </c>
      <c r="F8" s="147">
        <f>SUM(F9)</f>
        <v>39766</v>
      </c>
      <c r="G8" s="147">
        <f aca="true" t="shared" si="0" ref="G8:G29">F8/E8*100</f>
        <v>14.25304659498208</v>
      </c>
    </row>
    <row r="9" spans="1:7" ht="37.5" customHeight="1">
      <c r="A9" s="102"/>
      <c r="B9" s="102" t="s">
        <v>18</v>
      </c>
      <c r="C9" s="122" t="s">
        <v>22</v>
      </c>
      <c r="D9" s="148">
        <v>55000</v>
      </c>
      <c r="E9" s="148">
        <v>279000</v>
      </c>
      <c r="F9" s="148">
        <v>39766</v>
      </c>
      <c r="G9" s="148">
        <f t="shared" si="0"/>
        <v>14.25304659498208</v>
      </c>
    </row>
    <row r="10" spans="1:7" ht="19.5" customHeight="1">
      <c r="A10" s="100" t="s">
        <v>23</v>
      </c>
      <c r="B10" s="104"/>
      <c r="C10" s="101" t="s">
        <v>24</v>
      </c>
      <c r="D10" s="149">
        <f>SUM(D11)</f>
        <v>32000</v>
      </c>
      <c r="E10" s="149">
        <f>SUM(E11)</f>
        <v>32000</v>
      </c>
      <c r="F10" s="149">
        <f>SUM(F11)</f>
        <v>20000</v>
      </c>
      <c r="G10" s="147">
        <f t="shared" si="0"/>
        <v>62.5</v>
      </c>
    </row>
    <row r="11" spans="1:7" ht="21.75" customHeight="1">
      <c r="A11" s="102"/>
      <c r="B11" s="143" t="s">
        <v>25</v>
      </c>
      <c r="C11" s="122" t="s">
        <v>4</v>
      </c>
      <c r="D11" s="150">
        <v>32000</v>
      </c>
      <c r="E11" s="150">
        <v>32000</v>
      </c>
      <c r="F11" s="150">
        <v>20000</v>
      </c>
      <c r="G11" s="148">
        <f t="shared" si="0"/>
        <v>62.5</v>
      </c>
    </row>
    <row r="12" spans="1:7" ht="19.5" customHeight="1">
      <c r="A12" s="105">
        <v>710</v>
      </c>
      <c r="B12" s="106"/>
      <c r="C12" s="101" t="s">
        <v>20</v>
      </c>
      <c r="D12" s="147">
        <f>SUM(D13:D15)</f>
        <v>395500</v>
      </c>
      <c r="E12" s="147">
        <f>SUM(E13:E15)</f>
        <v>399700</v>
      </c>
      <c r="F12" s="147">
        <f>SUM(F13:F15)</f>
        <v>183344</v>
      </c>
      <c r="G12" s="147">
        <f t="shared" si="0"/>
        <v>45.87040280210158</v>
      </c>
    </row>
    <row r="13" spans="1:7" ht="33.75" customHeight="1">
      <c r="A13" s="107"/>
      <c r="B13" s="144">
        <v>71013</v>
      </c>
      <c r="C13" s="122" t="s">
        <v>38</v>
      </c>
      <c r="D13" s="151">
        <v>25000</v>
      </c>
      <c r="E13" s="152">
        <v>25000</v>
      </c>
      <c r="F13" s="148">
        <v>0</v>
      </c>
      <c r="G13" s="148">
        <f>F13/E13*100</f>
        <v>0</v>
      </c>
    </row>
    <row r="14" spans="1:7" ht="22.5" customHeight="1">
      <c r="A14" s="107"/>
      <c r="B14" s="144">
        <v>71014</v>
      </c>
      <c r="C14" s="122" t="s">
        <v>3</v>
      </c>
      <c r="D14" s="151">
        <v>30000</v>
      </c>
      <c r="E14" s="152">
        <v>30000</v>
      </c>
      <c r="F14" s="148">
        <v>0</v>
      </c>
      <c r="G14" s="148">
        <f t="shared" si="0"/>
        <v>0</v>
      </c>
    </row>
    <row r="15" spans="1:7" ht="24.75" customHeight="1">
      <c r="A15" s="107"/>
      <c r="B15" s="144">
        <v>71015</v>
      </c>
      <c r="C15" s="122" t="s">
        <v>31</v>
      </c>
      <c r="D15" s="148">
        <v>340500</v>
      </c>
      <c r="E15" s="152">
        <v>344700</v>
      </c>
      <c r="F15" s="148">
        <v>183344</v>
      </c>
      <c r="G15" s="148">
        <f t="shared" si="0"/>
        <v>53.18944009283435</v>
      </c>
    </row>
    <row r="16" spans="1:7" ht="19.5" customHeight="1">
      <c r="A16" s="105">
        <v>750</v>
      </c>
      <c r="B16" s="106"/>
      <c r="C16" s="101" t="s">
        <v>30</v>
      </c>
      <c r="D16" s="147">
        <f>SUM(D17:D18)</f>
        <v>176387</v>
      </c>
      <c r="E16" s="147">
        <f>SUM(E17:E18)</f>
        <v>176387</v>
      </c>
      <c r="F16" s="147">
        <f>SUM(F17:F18)</f>
        <v>103329.73</v>
      </c>
      <c r="G16" s="147">
        <f t="shared" si="0"/>
        <v>58.581261657605154</v>
      </c>
    </row>
    <row r="17" spans="1:7" ht="21" customHeight="1">
      <c r="A17" s="105"/>
      <c r="B17" s="145">
        <v>75011</v>
      </c>
      <c r="C17" s="122" t="s">
        <v>7</v>
      </c>
      <c r="D17" s="148">
        <v>150387</v>
      </c>
      <c r="E17" s="148">
        <v>150387</v>
      </c>
      <c r="F17" s="148">
        <v>80976</v>
      </c>
      <c r="G17" s="148">
        <f t="shared" si="0"/>
        <v>53.845079694388474</v>
      </c>
    </row>
    <row r="18" spans="1:7" ht="25.5" customHeight="1">
      <c r="A18" s="107"/>
      <c r="B18" s="144">
        <v>75045</v>
      </c>
      <c r="C18" s="122" t="s">
        <v>94</v>
      </c>
      <c r="D18" s="148">
        <v>26000</v>
      </c>
      <c r="E18" s="148">
        <v>26000</v>
      </c>
      <c r="F18" s="148">
        <v>22353.73</v>
      </c>
      <c r="G18" s="148">
        <f t="shared" si="0"/>
        <v>85.97588461538462</v>
      </c>
    </row>
    <row r="19" spans="1:7" ht="36.75" customHeight="1">
      <c r="A19" s="100" t="s">
        <v>32</v>
      </c>
      <c r="B19" s="108"/>
      <c r="C19" s="101" t="s">
        <v>33</v>
      </c>
      <c r="D19" s="147">
        <f>SUM(D20:D21)</f>
        <v>3655791</v>
      </c>
      <c r="E19" s="147">
        <f>SUM(E20:E21)</f>
        <v>3755145</v>
      </c>
      <c r="F19" s="147">
        <f>SUM(F20:F21)</f>
        <v>2301833</v>
      </c>
      <c r="G19" s="147">
        <f t="shared" si="0"/>
        <v>61.29811232322587</v>
      </c>
    </row>
    <row r="20" spans="1:7" ht="32.25" customHeight="1">
      <c r="A20" s="102"/>
      <c r="B20" s="146" t="s">
        <v>35</v>
      </c>
      <c r="C20" s="122" t="s">
        <v>34</v>
      </c>
      <c r="D20" s="148">
        <v>3654891</v>
      </c>
      <c r="E20" s="148">
        <v>3754245</v>
      </c>
      <c r="F20" s="148">
        <v>2300933</v>
      </c>
      <c r="G20" s="148">
        <f t="shared" si="0"/>
        <v>61.288834372823295</v>
      </c>
    </row>
    <row r="21" spans="1:7" ht="21.75" customHeight="1">
      <c r="A21" s="102"/>
      <c r="B21" s="146" t="s">
        <v>49</v>
      </c>
      <c r="C21" s="122" t="s">
        <v>53</v>
      </c>
      <c r="D21" s="148">
        <v>900</v>
      </c>
      <c r="E21" s="148">
        <v>900</v>
      </c>
      <c r="F21" s="148">
        <v>900</v>
      </c>
      <c r="G21" s="148">
        <f t="shared" si="0"/>
        <v>100</v>
      </c>
    </row>
    <row r="22" spans="1:7" ht="19.5" customHeight="1">
      <c r="A22" s="100" t="s">
        <v>26</v>
      </c>
      <c r="B22" s="109"/>
      <c r="C22" s="101" t="s">
        <v>5</v>
      </c>
      <c r="D22" s="149">
        <f>SUM(D23)</f>
        <v>2424100</v>
      </c>
      <c r="E22" s="149">
        <f>SUM(E23)</f>
        <v>2236100</v>
      </c>
      <c r="F22" s="149">
        <f>SUM(F23)</f>
        <v>1252507.4</v>
      </c>
      <c r="G22" s="147">
        <f t="shared" si="0"/>
        <v>56.01303161754841</v>
      </c>
    </row>
    <row r="23" spans="1:7" ht="44.25" customHeight="1">
      <c r="A23" s="102"/>
      <c r="B23" s="143" t="s">
        <v>27</v>
      </c>
      <c r="C23" s="122" t="s">
        <v>92</v>
      </c>
      <c r="D23" s="150">
        <v>2424100</v>
      </c>
      <c r="E23" s="150">
        <v>2236100</v>
      </c>
      <c r="F23" s="150">
        <v>1252507.4</v>
      </c>
      <c r="G23" s="148">
        <f t="shared" si="0"/>
        <v>56.01303161754841</v>
      </c>
    </row>
    <row r="24" spans="1:7" ht="24" customHeight="1">
      <c r="A24" s="100" t="s">
        <v>55</v>
      </c>
      <c r="B24" s="109"/>
      <c r="C24" s="101" t="s">
        <v>57</v>
      </c>
      <c r="D24" s="147">
        <f>SUM(D25:D26)</f>
        <v>741532</v>
      </c>
      <c r="E24" s="147">
        <f>SUM(E25:E26)</f>
        <v>823500</v>
      </c>
      <c r="F24" s="147">
        <f>SUM(F25:F26)</f>
        <v>438458</v>
      </c>
      <c r="G24" s="147">
        <f t="shared" si="0"/>
        <v>53.243230115361264</v>
      </c>
    </row>
    <row r="25" spans="1:7" ht="19.5" customHeight="1">
      <c r="A25" s="102"/>
      <c r="B25" s="146" t="s">
        <v>56</v>
      </c>
      <c r="C25" s="122" t="s">
        <v>50</v>
      </c>
      <c r="D25" s="150">
        <v>403932</v>
      </c>
      <c r="E25" s="150">
        <v>492000</v>
      </c>
      <c r="F25" s="150">
        <v>256965</v>
      </c>
      <c r="G25" s="148">
        <f t="shared" si="0"/>
        <v>52.22865853658537</v>
      </c>
    </row>
    <row r="26" spans="1:7" ht="28.5" customHeight="1">
      <c r="A26" s="102"/>
      <c r="B26" s="146" t="s">
        <v>91</v>
      </c>
      <c r="C26" s="122" t="s">
        <v>95</v>
      </c>
      <c r="D26" s="150">
        <v>337600</v>
      </c>
      <c r="E26" s="150">
        <v>331500</v>
      </c>
      <c r="F26" s="150">
        <v>181493</v>
      </c>
      <c r="G26" s="148">
        <f t="shared" si="0"/>
        <v>54.74901960784314</v>
      </c>
    </row>
    <row r="27" spans="1:7" ht="36.75" customHeight="1">
      <c r="A27" s="100" t="s">
        <v>28</v>
      </c>
      <c r="B27" s="109"/>
      <c r="C27" s="101" t="s">
        <v>60</v>
      </c>
      <c r="D27" s="149">
        <f>SUM(D28)</f>
        <v>105000</v>
      </c>
      <c r="E27" s="149">
        <f>SUM(E28)</f>
        <v>107000</v>
      </c>
      <c r="F27" s="149">
        <f>SUM(F28)</f>
        <v>64128</v>
      </c>
      <c r="G27" s="147">
        <f t="shared" si="0"/>
        <v>59.93271028037383</v>
      </c>
    </row>
    <row r="28" spans="1:7" ht="32.25" customHeight="1">
      <c r="A28" s="100"/>
      <c r="B28" s="146" t="s">
        <v>29</v>
      </c>
      <c r="C28" s="122" t="s">
        <v>93</v>
      </c>
      <c r="D28" s="150">
        <v>105000</v>
      </c>
      <c r="E28" s="150">
        <v>107000</v>
      </c>
      <c r="F28" s="150">
        <v>64128</v>
      </c>
      <c r="G28" s="148">
        <f t="shared" si="0"/>
        <v>59.93271028037383</v>
      </c>
    </row>
    <row r="29" spans="1:7" ht="24.75" customHeight="1">
      <c r="A29" s="102"/>
      <c r="B29" s="103"/>
      <c r="C29" s="110" t="s">
        <v>10</v>
      </c>
      <c r="D29" s="153">
        <f>D8+D10+D12+D16+D19+D22+D24+D27</f>
        <v>7585310</v>
      </c>
      <c r="E29" s="153">
        <f>E8+E10+E12+E16+E19+E22+E24+E27</f>
        <v>7808832</v>
      </c>
      <c r="F29" s="153">
        <f>F8+F10+F12+F16+F19+F22+F24+F27</f>
        <v>4403366.13</v>
      </c>
      <c r="G29" s="153">
        <f t="shared" si="0"/>
        <v>56.38956158872415</v>
      </c>
    </row>
    <row r="30" spans="1:4" ht="5.25" customHeight="1">
      <c r="A30" s="47"/>
      <c r="B30" s="41"/>
      <c r="C30" s="34"/>
      <c r="D30" s="51"/>
    </row>
    <row r="31" spans="1:4" ht="15" customHeight="1">
      <c r="A31" s="35"/>
      <c r="B31" s="43"/>
      <c r="D31" s="45"/>
    </row>
    <row r="32" spans="1:5" ht="15" customHeight="1">
      <c r="A32" s="35"/>
      <c r="B32" s="43"/>
      <c r="D32" s="117" t="s">
        <v>62</v>
      </c>
      <c r="E32" s="112"/>
    </row>
    <row r="33" spans="1:5" ht="11.25" customHeight="1">
      <c r="A33" s="35"/>
      <c r="B33" s="43"/>
      <c r="D33" s="118"/>
      <c r="E33" s="112"/>
    </row>
    <row r="34" spans="1:5" ht="14.25" customHeight="1">
      <c r="A34" s="35"/>
      <c r="B34" s="96"/>
      <c r="D34" s="119" t="s">
        <v>81</v>
      </c>
      <c r="E34" s="113"/>
    </row>
    <row r="35" spans="1:5" ht="17.25" customHeight="1">
      <c r="A35" s="35"/>
      <c r="B35" s="37"/>
      <c r="D35" s="119" t="s">
        <v>80</v>
      </c>
      <c r="E35" s="114"/>
    </row>
    <row r="36" spans="1:5" ht="16.5" customHeight="1">
      <c r="A36" s="35"/>
      <c r="B36" s="40"/>
      <c r="D36" s="119" t="s">
        <v>98</v>
      </c>
      <c r="E36" s="112"/>
    </row>
    <row r="37" spans="1:5" ht="16.5" customHeight="1">
      <c r="A37" s="35"/>
      <c r="B37" s="40"/>
      <c r="D37" s="119" t="s">
        <v>99</v>
      </c>
      <c r="E37" s="115"/>
    </row>
    <row r="38" spans="1:5" ht="15.75" customHeight="1">
      <c r="A38" s="35"/>
      <c r="B38" s="43"/>
      <c r="D38" s="119" t="s">
        <v>100</v>
      </c>
      <c r="E38" s="116"/>
    </row>
    <row r="39" spans="1:4" ht="27" customHeight="1">
      <c r="A39" s="35"/>
      <c r="B39" s="37"/>
      <c r="C39" s="38"/>
      <c r="D39" s="39"/>
    </row>
    <row r="40" spans="1:4" ht="33" customHeight="1">
      <c r="A40" s="47"/>
      <c r="B40" s="41"/>
      <c r="C40" s="48"/>
      <c r="D40" s="51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3" ht="36.75" customHeight="1">
      <c r="A44" s="34"/>
      <c r="B44" s="34"/>
      <c r="C44" s="34"/>
    </row>
    <row r="45" spans="1:3" ht="27" customHeight="1">
      <c r="A45" s="34"/>
      <c r="B45" s="34"/>
      <c r="C45" s="34"/>
    </row>
    <row r="46" spans="1:3" ht="25.5" customHeight="1">
      <c r="A46" s="34"/>
      <c r="B46" s="34"/>
      <c r="C46" s="34"/>
    </row>
  </sheetData>
  <sheetProtection/>
  <mergeCells count="7">
    <mergeCell ref="A2:G3"/>
    <mergeCell ref="F5:F6"/>
    <mergeCell ref="G5:G6"/>
    <mergeCell ref="A5:B5"/>
    <mergeCell ref="C5:C6"/>
    <mergeCell ref="D5:D6"/>
    <mergeCell ref="E5:E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</cp:lastModifiedBy>
  <cp:lastPrinted>2012-07-26T09:06:05Z</cp:lastPrinted>
  <dcterms:created xsi:type="dcterms:W3CDTF">2001-11-06T14:38:58Z</dcterms:created>
  <dcterms:modified xsi:type="dcterms:W3CDTF">2012-11-23T13:45:27Z</dcterms:modified>
  <cp:category/>
  <cp:version/>
  <cp:contentType/>
  <cp:contentStatus/>
</cp:coreProperties>
</file>