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firstSheet="1" activeTab="1"/>
  </bookViews>
  <sheets>
    <sheet name="jednostki rządowe" sheetId="1" r:id="rId1"/>
    <sheet name="Dochody-ogółem" sheetId="2" r:id="rId2"/>
    <sheet name="Dochody-adm. rządowa" sheetId="3" r:id="rId3"/>
    <sheet name="zmiany planu" sheetId="4" state="hidden" r:id="rId4"/>
  </sheets>
  <definedNames>
    <definedName name="_xlnm.Print_Area" localSheetId="2">'Dochody-adm. rządowa'!$A$1:$G$38</definedName>
  </definedNames>
  <calcPr fullCalcOnLoad="1"/>
</workbook>
</file>

<file path=xl/sharedStrings.xml><?xml version="1.0" encoding="utf-8"?>
<sst xmlns="http://schemas.openxmlformats.org/spreadsheetml/2006/main" count="626" uniqueCount="210">
  <si>
    <t>Dział</t>
  </si>
  <si>
    <t>Rozdział</t>
  </si>
  <si>
    <t>Leśnictwo</t>
  </si>
  <si>
    <t>Opracowania geodezyjne i kartograficzne</t>
  </si>
  <si>
    <t>Gospodarka gruntami i nieruchomościami</t>
  </si>
  <si>
    <t>Ochrona zdrowia</t>
  </si>
  <si>
    <t>Zespoły do spraw orzekania o stopniu niepełnosprawności</t>
  </si>
  <si>
    <t>Urzędy wojewódzkie</t>
  </si>
  <si>
    <t>Komisje poborowe</t>
  </si>
  <si>
    <t>Różne rozliczenia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</si>
  <si>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</si>
  <si>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</si>
  <si>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</si>
  <si>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</si>
  <si>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</si>
  <si>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</si>
  <si>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Kwota dotacji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</si>
  <si>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</si>
  <si>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</si>
  <si>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</si>
  <si>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</si>
  <si>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</si>
  <si>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</si>
  <si>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</si>
  <si>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</si>
  <si>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</si>
  <si>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</si>
  <si>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</si>
  <si>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</si>
  <si>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</si>
  <si>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</si>
  <si>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</si>
  <si>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</si>
  <si>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</si>
  <si>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</si>
  <si>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</si>
  <si>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</si>
  <si>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</si>
  <si>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</si>
  <si>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</si>
  <si>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</si>
  <si>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</si>
  <si>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</si>
  <si>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</si>
  <si>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</si>
  <si>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</si>
  <si>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</si>
  <si>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600</t>
  </si>
  <si>
    <t>Transport i łączność</t>
  </si>
  <si>
    <t>75414</t>
  </si>
  <si>
    <t>Ośrodki wsparcia</t>
  </si>
  <si>
    <t>926</t>
  </si>
  <si>
    <t>Kultura fizyczna i sport</t>
  </si>
  <si>
    <t>Obrona cywilna</t>
  </si>
  <si>
    <t>2110</t>
  </si>
  <si>
    <t>852</t>
  </si>
  <si>
    <t>85203</t>
  </si>
  <si>
    <t>Pomoc społeczna</t>
  </si>
  <si>
    <t>Podatek dochodowy od osób prawnych</t>
  </si>
  <si>
    <t>Wpływy z opłat za koncesje i licencje</t>
  </si>
  <si>
    <t>Pozostałe zadania w zakresie polityki społecznej</t>
  </si>
  <si>
    <t>Wpływy z opłat za zarząd, użytkowanie i użytkowanie wieczyste nieruchomości</t>
  </si>
  <si>
    <t>Zarząd Powiatu Mławskiego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</si>
  <si>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</si>
  <si>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</si>
  <si>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Składki na ubezpieczenie zdrowotne oraz świadczenia dla osób nieobjetych obowiązkiem ubezpieczenia zdrowotnego</t>
  </si>
  <si>
    <t xml:space="preserve">Dochody  od osób prawnych, od osób fizycznych i od innych jednostek nieposiadających osobowości prawnej oraz wydatki związane z ich poborem </t>
  </si>
  <si>
    <t xml:space="preserve">Dotacje celowe otrzymane z budżetu państwa na zadania bieżące z zakresu administracji rządowej oraz inne zadania zlecone ustawami realizowane przez powiat </t>
  </si>
  <si>
    <t>Środki otrzymane od pozostałych jednostek zaliczanych do sektora finansów publicznych na realizację zadań bieżących jednostek zaliczanych do sektora finansów publicznych</t>
  </si>
  <si>
    <t>Dochody jednostek samorządu terytorialnego związane z realizacją zadań z zakresu administracji rządowej oraz innych zadań zleconych ustawami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</si>
  <si>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</si>
  <si>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</si>
  <si>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</si>
  <si>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</si>
  <si>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Pozostałe odsetki</t>
  </si>
  <si>
    <t>Przychód</t>
  </si>
  <si>
    <t>Starostwo Powiatowe - dochody rządowe</t>
  </si>
  <si>
    <t>Realizacja</t>
  </si>
  <si>
    <t>% realizacji</t>
  </si>
  <si>
    <t>Dotacje celowe otrzymane z gminy na zadania bieżące realizowane na postawie porozumień (umów) między jednostkami samorządu terytorialnego</t>
  </si>
  <si>
    <t>Wpływy z innych lokalnych opłat pobieranych przez jednostki samorządu terytorialnego na podstawie odrębnych ustaw</t>
  </si>
  <si>
    <t>2. Barbara Gutowska.......................................</t>
  </si>
  <si>
    <t>1. Włodzimierz Wojnarowski............................</t>
  </si>
  <si>
    <t>Wpłaty z tytułu odpłatnego nabycia prawa własności oraz prawa użytkowania wieczystego nieruchomości</t>
  </si>
  <si>
    <t>Dochody z najmu i dzierżawy składników majątkowych Skarbu Państwa, j.s.t. lub innych jednostek zaliczanych do sektora finansów publicznych oraz innych umów o podobnym charakterze</t>
  </si>
  <si>
    <t>Dochody z najmu i dzierżawy składników majątkowych Skarbu Państwa j.s.t. lub innych jednostek zaliczanych do sektora finansów publicznych oraz innych umów o podobnym charakterze</t>
  </si>
  <si>
    <t>Środki na dofinansowanie własnych zadań bieżących gmin (związków gmin), powiatów (związków powiatów), samorządów województw, pozyskane z innych źródeł</t>
  </si>
  <si>
    <t>Środki z Funduszu Pracy otrzymane przez powiat z przeznaczeniem na finansowanie kosztów wynagrodzenia i składek na ubezpieczenia społeczne pracowników powiatowego urzędu pracy</t>
  </si>
  <si>
    <t>Dotacje celowe w ramach programów finansowanych z udziałem środków europejskich oraz środków, o których mowa w art. 5 ust. 1 pkt 3 oraz ust. 3 pkt 5 i 6 ustawy, lub płatności w ramach budżetu środków europejskich</t>
  </si>
  <si>
    <t>Dotacje celowe otrzymane z budżetu państwa na realizację inwestycji i zakupów inwestycyjnych własnych powiatu</t>
  </si>
  <si>
    <t>Środki na inwestycje na drogach publicznych powiatowych i wojewódzkich oraz na drogach powiatowych, wojewódzkich i krajowych w granicach miast na prawach powiatu</t>
  </si>
  <si>
    <t>Wpłata środków finansowych z niewykorzystanych w terminie wydatków, które nie wygasają z upływem roku budżetowego</t>
  </si>
  <si>
    <t>Wpływy od rodziców z tytułu odpłatności za utrzymanie dzieci (wychowanków) w placówkach opiekuńczo-wychowawczych i w rodzinach zastępczych</t>
  </si>
  <si>
    <t>900</t>
  </si>
  <si>
    <t>Gospodarka komunalna i ochrona środowiska</t>
  </si>
  <si>
    <t>85205</t>
  </si>
  <si>
    <t>Składki na ubezpieczenie zdrowotne oraz świadczenia dla osób nieobjętych obowiązkiem ubezpieczenia zdrowotnego</t>
  </si>
  <si>
    <t>Zespoły do spraw orzekania o  niepełnosprawności</t>
  </si>
  <si>
    <t>Kwalifikacja wojskowa</t>
  </si>
  <si>
    <t>Zadania w zakresie przeciwdziałania przemocy w rodzinie</t>
  </si>
  <si>
    <t>Grzywny mandaty i inne kary pieniężne od osób fizycznych</t>
  </si>
  <si>
    <t>Dotacje celowe otrzymane z powiatu na zadania bieżące realizowane na podstawie porozumień (umów) między jednostkami samorządu terytorialnego</t>
  </si>
  <si>
    <t>3. Marcin Burchacki ...................................</t>
  </si>
  <si>
    <t>4. Mariusz Gębala ...........................................</t>
  </si>
  <si>
    <t>5. Marek Wiesław Linkowski.............................</t>
  </si>
  <si>
    <t>Otrzymane spadki, zapisy i darowizny w postaci pieniężnej</t>
  </si>
  <si>
    <t>Plan pierwotny na 1.01.2011 rok</t>
  </si>
  <si>
    <t>Prace geodezyjno-urządzeniowe na potrzeby rolnictwa</t>
  </si>
  <si>
    <t>02001</t>
  </si>
  <si>
    <t>Gospodarka leśna</t>
  </si>
  <si>
    <t>60014</t>
  </si>
  <si>
    <t>Drogi publiczne i powiatowe</t>
  </si>
  <si>
    <t>Prace geodezyjne i kartograficzne(nieinwestycyjne)</t>
  </si>
  <si>
    <t>Dotacje celowe otrzymane z budżetu państwa na zadania bieżące z zakresu administracji rządowej oraz inne zadania zlecone ustawami realizowane przez powiat.</t>
  </si>
  <si>
    <t>Opracowanie geodezyjne i kartograficzne</t>
  </si>
  <si>
    <t>Dotacje celowe otrzymane z budżetu państwa na zadania bieżące z zakresu administracji rządowej oraz inne zadania zlecone ustwami realizowane przez powiat</t>
  </si>
  <si>
    <t>Pozostała działalność</t>
  </si>
  <si>
    <t>Starostwa powiatowe</t>
  </si>
  <si>
    <t>75045</t>
  </si>
  <si>
    <t>75618</t>
  </si>
  <si>
    <t>Wpływy z innych opłat stanowiących dochody jednostek samorządu terytorialnego na podstawie ustaw</t>
  </si>
  <si>
    <t>Udziały powiatów w podatkach stanowiących dochód budżetu państwa</t>
  </si>
  <si>
    <t>75622</t>
  </si>
  <si>
    <t>80102</t>
  </si>
  <si>
    <t>Szkoły podstawowe specjalne</t>
  </si>
  <si>
    <t>80105</t>
  </si>
  <si>
    <t>Przedszkola specjalne</t>
  </si>
  <si>
    <t>75801</t>
  </si>
  <si>
    <t>Część oświatowa subwencji ogólnej dla jednostek samorządu terytorialnego</t>
  </si>
  <si>
    <t>75803</t>
  </si>
  <si>
    <t>Część wyrównawcza subwencji ogólnej dla powiatów</t>
  </si>
  <si>
    <t>75832</t>
  </si>
  <si>
    <t>Część równoważąca subwencji ogólnej dla powiatów</t>
  </si>
  <si>
    <t>80111</t>
  </si>
  <si>
    <t>Gimnazja specjalne</t>
  </si>
  <si>
    <t>80120</t>
  </si>
  <si>
    <t>Licea Ogólnokształcące</t>
  </si>
  <si>
    <t>80130</t>
  </si>
  <si>
    <t>Szkoły zawodowe</t>
  </si>
  <si>
    <t>80142</t>
  </si>
  <si>
    <t>Ośrodki szkolenia, dokształcania i doskonalenia kadr</t>
  </si>
  <si>
    <t>Składki na ubezpieczenie zdrowotne oraz świadczenia dla osób nie obiętych obowiązkiem ubezpieczenia zdrowotnego</t>
  </si>
  <si>
    <t>85201</t>
  </si>
  <si>
    <t>Placówki opiekuńczo-wychowawcze</t>
  </si>
  <si>
    <t>85220</t>
  </si>
  <si>
    <t>Rodziny zastępcze</t>
  </si>
  <si>
    <t>85204</t>
  </si>
  <si>
    <t>Jednostki specjalistycznego poradnictwa, mieszkania chronione i ośrodki interwencji kryzysowej</t>
  </si>
  <si>
    <t>Zespoły do sprwa orzekania o niepełnosprawności</t>
  </si>
  <si>
    <t>85324</t>
  </si>
  <si>
    <t>Państwowy Fundusz Rehabilitacji Osób Niepełnosprawnych</t>
  </si>
  <si>
    <t>Dotacje otrzymane z państwowych funduszy celowych na realizację zadań bieżących jednostek sektora finansów publicznych</t>
  </si>
  <si>
    <t>85333</t>
  </si>
  <si>
    <t>Powiatowe urzędy pracy</t>
  </si>
  <si>
    <t>85395</t>
  </si>
  <si>
    <t>85403</t>
  </si>
  <si>
    <t>Specjalne ośrodki szkolno-wychowawcze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</si>
  <si>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</si>
  <si>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</si>
  <si>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</si>
  <si>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</si>
  <si>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</si>
  <si>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</si>
  <si>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90019</t>
  </si>
  <si>
    <t>Wpływy i wydatki związane z gromadzeniem środków z opłat i kar za korzystanie ze środowiska</t>
  </si>
  <si>
    <t>92601</t>
  </si>
  <si>
    <t>Obiekty sportowe</t>
  </si>
  <si>
    <t>Dochody z najmu i dzierżawy składników majątkowych Skarbu Państwa, jednostek samorządu terytorialnego lub innych jednostek zaliczanych do sektora finansów publicznych oraz innych umów o podobnym charakterze</t>
  </si>
  <si>
    <t>Dotacja celowa otrzymana z tytułu pomocy finansowej udzielanej między jednostkami samorządu terytorialnego na dofinansowanie własnych zadań bieżących</t>
  </si>
  <si>
    <t>80195</t>
  </si>
  <si>
    <t>Dotacje celowe w ramach programów finansowanych z udziałem środków europejskich oraz środków, o których mowa w art.5 ust.1 pkt. 3 oraz ust. 3 pkt 5 i 6 ustawy, lub płatności w ramach budżetu środków europejskich</t>
  </si>
  <si>
    <t>Uzupełnienie subwencji ogólnej dla jednostek samorządu terytorialnego</t>
  </si>
  <si>
    <t>75802</t>
  </si>
  <si>
    <t>Wpływy ze sprzedaży składników majątkowych</t>
  </si>
  <si>
    <t>02002</t>
  </si>
  <si>
    <t>75814</t>
  </si>
  <si>
    <t>Nadzór nad gospodarką leśną</t>
  </si>
  <si>
    <t>Pozostałe odestki</t>
  </si>
  <si>
    <t>Pozostałe odsteki</t>
  </si>
  <si>
    <t>Odsetki od nieterminowych wpłat z tytułu podatków i opłat</t>
  </si>
  <si>
    <t>85218</t>
  </si>
  <si>
    <t>Powiatowe centra pomocy rodzinie</t>
  </si>
  <si>
    <t>Pozostałe odesestki</t>
  </si>
  <si>
    <t>Różne rozliczenia finansowe</t>
  </si>
  <si>
    <t>Nazwa działu</t>
  </si>
  <si>
    <t>Dochody budżetu Powiatu Mławskiego za 2011 rok</t>
  </si>
  <si>
    <t>Plan po zmianach na 31.12.2011 rok</t>
  </si>
  <si>
    <t>Realizacja na dzień 31.12.2011 rok</t>
  </si>
  <si>
    <t>Dotacja celowa otrzymana z tytułu pomocy finansowej udzielanej między jednostkami samorządu terytorialnego na dofinansowanie własnych zadań inwestycyjnych i zakupów inwestycyjnych</t>
  </si>
  <si>
    <t xml:space="preserve">Dotacje otrzymane z państwowych funduszy celowych na finansowanie lub dofinansowanie kosztów realizacji inwestycji i zakupów inwestycyjnych jednostek sektora finansów publicznych </t>
  </si>
  <si>
    <t>Środki na uzupełnienie dochodów powiatu</t>
  </si>
  <si>
    <t>Grzywny i inne kary pieniężne od osób prawnych innych jednostek organizacyjnych</t>
  </si>
  <si>
    <t>Wpływy do budżetu pozostałości środków finnsowych gromadzonych na wydzielonym rachunku jednostki budżetowej</t>
  </si>
  <si>
    <t>Dotacje celowe otrzymane z budżetu państwa na realizację bieżących zadań własnych powiatu</t>
  </si>
  <si>
    <t>Grzywny, mandaty i inne kary pieniężne od osób fizycznych</t>
  </si>
  <si>
    <t xml:space="preserve">Dochody na zadania z zakresu administracji rządowej i innych zadań zleconych za 2011 rok </t>
  </si>
  <si>
    <t>Zmiany (+,-)    w 2011 roku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</si>
  <si>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</si>
  <si>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</si>
  <si>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</si>
  <si>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</si>
  <si>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</si>
  <si>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</si>
  <si>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</si>
  <si>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</si>
  <si>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</si>
  <si>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</si>
  <si>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</si>
  <si>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</si>
  <si>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 tym zmiany miesięczne w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</si>
</sst>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4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i/>
      <sz val="10.5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u val="single"/>
      <sz val="10.5"/>
      <name val="Times New Roman"/>
      <family val="1"/>
    </font>
    <font>
      <sz val="8"/>
      <color indexed="8"/>
      <name val="Times New Roman"/>
      <family val="1"/>
    </font>
    <font>
      <b/>
      <sz val="10"/>
      <name val="Arial CE"/>
      <family val="2"/>
    </font>
    <font>
      <i/>
      <sz val="10.5"/>
      <name val="Times New Roman"/>
      <family val="1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2"/>
    </font>
    <font>
      <b/>
      <sz val="10.5"/>
      <color indexed="8"/>
      <name val="Arial"/>
      <family val="0"/>
    </font>
    <font>
      <b/>
      <sz val="10.5"/>
      <name val="Arial CE"/>
      <family val="2"/>
    </font>
    <font>
      <b/>
      <sz val="10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3" fontId="3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7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wrapText="1"/>
    </xf>
    <xf numFmtId="3" fontId="6" fillId="0" borderId="1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49" fontId="7" fillId="0" borderId="2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wrapText="1"/>
    </xf>
    <xf numFmtId="49" fontId="6" fillId="0" borderId="2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0" fontId="6" fillId="0" borderId="31" xfId="0" applyFont="1" applyBorder="1" applyAlignment="1">
      <alignment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3" fontId="24" fillId="0" borderId="0" xfId="0" applyNumberFormat="1" applyFont="1" applyBorder="1" applyAlignment="1">
      <alignment horizontal="center" wrapText="1"/>
    </xf>
    <xf numFmtId="3" fontId="24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right" wrapText="1"/>
    </xf>
    <xf numFmtId="49" fontId="22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0" fontId="22" fillId="0" borderId="23" xfId="0" applyFont="1" applyFill="1" applyBorder="1" applyAlignment="1">
      <alignment wrapText="1"/>
    </xf>
    <xf numFmtId="3" fontId="22" fillId="0" borderId="30" xfId="0" applyNumberFormat="1" applyFont="1" applyFill="1" applyBorder="1" applyAlignment="1">
      <alignment horizontal="center" wrapText="1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2" fontId="21" fillId="0" borderId="10" xfId="0" applyNumberFormat="1" applyFont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right" wrapText="1"/>
    </xf>
    <xf numFmtId="4" fontId="22" fillId="33" borderId="10" xfId="0" applyNumberFormat="1" applyFont="1" applyFill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9" fontId="2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4" fontId="23" fillId="0" borderId="34" xfId="0" applyNumberFormat="1" applyFont="1" applyFill="1" applyBorder="1" applyAlignment="1" applyProtection="1">
      <alignment horizontal="right" wrapText="1"/>
      <protection/>
    </xf>
    <xf numFmtId="4" fontId="23" fillId="0" borderId="35" xfId="0" applyNumberFormat="1" applyFont="1" applyFill="1" applyBorder="1" applyAlignment="1" applyProtection="1">
      <alignment horizontal="right" wrapText="1"/>
      <protection/>
    </xf>
    <xf numFmtId="4" fontId="23" fillId="0" borderId="10" xfId="0" applyNumberFormat="1" applyFont="1" applyFill="1" applyBorder="1" applyAlignment="1" applyProtection="1">
      <alignment horizontal="right" wrapText="1"/>
      <protection/>
    </xf>
    <xf numFmtId="4" fontId="22" fillId="0" borderId="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horizontal="right" wrapText="1"/>
    </xf>
    <xf numFmtId="4" fontId="23" fillId="0" borderId="0" xfId="0" applyNumberFormat="1" applyFont="1" applyBorder="1" applyAlignment="1">
      <alignment horizontal="right" wrapText="1"/>
    </xf>
    <xf numFmtId="4" fontId="22" fillId="0" borderId="0" xfId="0" applyNumberFormat="1" applyFont="1" applyBorder="1" applyAlignment="1">
      <alignment horizontal="right" wrapText="1"/>
    </xf>
    <xf numFmtId="4" fontId="30" fillId="0" borderId="10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left" wrapText="1"/>
    </xf>
    <xf numFmtId="4" fontId="23" fillId="0" borderId="36" xfId="0" applyNumberFormat="1" applyFont="1" applyFill="1" applyBorder="1" applyAlignment="1" applyProtection="1">
      <alignment horizontal="right" wrapText="1"/>
      <protection/>
    </xf>
    <xf numFmtId="4" fontId="18" fillId="0" borderId="10" xfId="0" applyNumberFormat="1" applyFont="1" applyBorder="1" applyAlignment="1">
      <alignment horizontal="right"/>
    </xf>
    <xf numFmtId="3" fontId="22" fillId="0" borderId="37" xfId="0" applyNumberFormat="1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9.75390625" style="0" customWidth="1"/>
    <col min="2" max="2" width="10.875" style="0" customWidth="1"/>
    <col min="3" max="3" width="12.375" style="0" customWidth="1"/>
    <col min="4" max="4" width="39.125" style="0" customWidth="1"/>
    <col min="5" max="5" width="17.375" style="0" customWidth="1"/>
  </cols>
  <sheetData>
    <row r="1" ht="21.75" customHeight="1">
      <c r="A1" s="3"/>
    </row>
    <row r="2" spans="1:3" ht="27" customHeight="1">
      <c r="A2" s="95" t="s">
        <v>76</v>
      </c>
      <c r="C2" s="1"/>
    </row>
    <row r="3" spans="1:3" ht="14.25" customHeight="1" thickBot="1">
      <c r="A3" s="3"/>
      <c r="C3" s="1"/>
    </row>
    <row r="4" spans="1:5" ht="16.5" customHeight="1" thickBot="1">
      <c r="A4" s="186" t="s">
        <v>15</v>
      </c>
      <c r="B4" s="187"/>
      <c r="C4" s="188"/>
      <c r="D4" s="189" t="s">
        <v>13</v>
      </c>
      <c r="E4" s="189" t="s">
        <v>16</v>
      </c>
    </row>
    <row r="5" spans="1:5" ht="19.5" customHeight="1" thickBot="1">
      <c r="A5" s="56" t="s">
        <v>0</v>
      </c>
      <c r="B5" s="57" t="s">
        <v>1</v>
      </c>
      <c r="C5" s="56" t="s">
        <v>14</v>
      </c>
      <c r="D5" s="190"/>
      <c r="E5" s="190"/>
    </row>
    <row r="6" spans="1:5" ht="13.5" thickBot="1">
      <c r="A6" s="9">
        <v>1</v>
      </c>
      <c r="B6" s="59">
        <v>2</v>
      </c>
      <c r="C6" s="9">
        <v>3</v>
      </c>
      <c r="D6" s="58">
        <v>4</v>
      </c>
      <c r="E6" s="4">
        <v>5</v>
      </c>
    </row>
    <row r="7" spans="1:5" ht="25.5" customHeight="1" thickBot="1">
      <c r="A7" s="60" t="s">
        <v>17</v>
      </c>
      <c r="B7" s="62"/>
      <c r="C7" s="62"/>
      <c r="D7" s="63" t="s">
        <v>21</v>
      </c>
      <c r="E7" s="64">
        <f>E8</f>
        <v>35000</v>
      </c>
    </row>
    <row r="8" spans="1:5" ht="32.25" customHeight="1">
      <c r="A8" s="61"/>
      <c r="B8" s="25" t="s">
        <v>18</v>
      </c>
      <c r="C8" s="25"/>
      <c r="D8" s="78" t="s">
        <v>22</v>
      </c>
      <c r="E8" s="50">
        <f>E9</f>
        <v>35000</v>
      </c>
    </row>
    <row r="9" spans="1:5" ht="57" customHeight="1" thickBot="1">
      <c r="A9" s="12"/>
      <c r="B9" s="17"/>
      <c r="C9" s="10" t="s">
        <v>54</v>
      </c>
      <c r="D9" s="2" t="s">
        <v>63</v>
      </c>
      <c r="E9" s="19">
        <v>35000</v>
      </c>
    </row>
    <row r="10" spans="1:5" ht="20.25" customHeight="1" thickBot="1">
      <c r="A10" s="60" t="s">
        <v>23</v>
      </c>
      <c r="B10" s="62"/>
      <c r="C10" s="66"/>
      <c r="D10" s="63" t="s">
        <v>24</v>
      </c>
      <c r="E10" s="72">
        <f>E11</f>
        <v>20000</v>
      </c>
    </row>
    <row r="11" spans="1:5" ht="31.5" customHeight="1">
      <c r="A11" s="21"/>
      <c r="B11" s="25" t="s">
        <v>25</v>
      </c>
      <c r="C11" s="65"/>
      <c r="D11" s="78" t="s">
        <v>4</v>
      </c>
      <c r="E11" s="53">
        <f>E12</f>
        <v>20000</v>
      </c>
    </row>
    <row r="12" spans="1:5" ht="57" customHeight="1" thickBot="1">
      <c r="A12" s="14"/>
      <c r="B12" s="22"/>
      <c r="C12" s="15" t="s">
        <v>54</v>
      </c>
      <c r="D12" s="2" t="s">
        <v>63</v>
      </c>
      <c r="E12" s="28">
        <v>20000</v>
      </c>
    </row>
    <row r="13" spans="1:5" ht="20.25" customHeight="1" thickBot="1">
      <c r="A13" s="68">
        <v>710</v>
      </c>
      <c r="B13" s="69"/>
      <c r="C13" s="70"/>
      <c r="D13" s="63" t="s">
        <v>20</v>
      </c>
      <c r="E13" s="64">
        <f>E14+E16+E18</f>
        <v>254000</v>
      </c>
    </row>
    <row r="14" spans="1:5" ht="37.5" customHeight="1">
      <c r="A14" s="20"/>
      <c r="B14" s="67">
        <v>71013</v>
      </c>
      <c r="C14" s="67"/>
      <c r="D14" s="78" t="s">
        <v>38</v>
      </c>
      <c r="E14" s="50">
        <f>E15</f>
        <v>30000</v>
      </c>
    </row>
    <row r="15" spans="1:5" ht="56.25" customHeight="1">
      <c r="A15" s="5"/>
      <c r="B15" s="23"/>
      <c r="C15" s="6">
        <v>2110</v>
      </c>
      <c r="D15" s="2" t="s">
        <v>63</v>
      </c>
      <c r="E15" s="19">
        <v>30000</v>
      </c>
    </row>
    <row r="16" spans="1:5" ht="30" customHeight="1">
      <c r="A16" s="5"/>
      <c r="B16" s="6">
        <v>71014</v>
      </c>
      <c r="C16" s="6"/>
      <c r="D16" s="7" t="s">
        <v>3</v>
      </c>
      <c r="E16" s="18">
        <f>E17</f>
        <v>30000</v>
      </c>
    </row>
    <row r="17" spans="1:5" ht="54.75" customHeight="1">
      <c r="A17" s="5"/>
      <c r="B17" s="23"/>
      <c r="C17" s="6">
        <v>2110</v>
      </c>
      <c r="D17" s="2" t="s">
        <v>63</v>
      </c>
      <c r="E17" s="19">
        <v>30000</v>
      </c>
    </row>
    <row r="18" spans="1:5" ht="23.25" customHeight="1">
      <c r="A18" s="5"/>
      <c r="B18" s="6">
        <v>71015</v>
      </c>
      <c r="C18" s="6"/>
      <c r="D18" s="7" t="s">
        <v>31</v>
      </c>
      <c r="E18" s="18">
        <f>E19+E20</f>
        <v>194000</v>
      </c>
    </row>
    <row r="19" spans="1:5" ht="57.75" customHeight="1">
      <c r="A19" s="5"/>
      <c r="B19" s="23"/>
      <c r="C19" s="6">
        <v>2110</v>
      </c>
      <c r="D19" s="2" t="s">
        <v>63</v>
      </c>
      <c r="E19" s="19">
        <v>187000</v>
      </c>
    </row>
    <row r="20" spans="1:5" ht="69" customHeight="1" thickBot="1">
      <c r="A20" s="87"/>
      <c r="B20" s="88"/>
      <c r="C20" s="89">
        <v>6410</v>
      </c>
      <c r="D20" s="55" t="s">
        <v>64</v>
      </c>
      <c r="E20" s="90">
        <v>7000</v>
      </c>
    </row>
    <row r="21" spans="1:5" ht="21" customHeight="1" thickBot="1">
      <c r="A21" s="68">
        <v>750</v>
      </c>
      <c r="B21" s="69"/>
      <c r="C21" s="70"/>
      <c r="D21" s="63" t="s">
        <v>30</v>
      </c>
      <c r="E21" s="64">
        <f>E22+E24</f>
        <v>158265</v>
      </c>
    </row>
    <row r="22" spans="1:5" ht="20.25" customHeight="1">
      <c r="A22" s="20"/>
      <c r="B22" s="67">
        <v>75011</v>
      </c>
      <c r="C22" s="67"/>
      <c r="D22" s="78" t="s">
        <v>7</v>
      </c>
      <c r="E22" s="50">
        <f>E23</f>
        <v>141065</v>
      </c>
    </row>
    <row r="23" spans="1:5" ht="54" customHeight="1">
      <c r="A23" s="20"/>
      <c r="B23" s="24"/>
      <c r="C23" s="67">
        <v>2110</v>
      </c>
      <c r="D23" s="76" t="s">
        <v>63</v>
      </c>
      <c r="E23" s="49">
        <v>141065</v>
      </c>
    </row>
    <row r="24" spans="1:5" ht="18.75" customHeight="1">
      <c r="A24" s="20"/>
      <c r="B24" s="6">
        <v>75045</v>
      </c>
      <c r="C24" s="6"/>
      <c r="D24" s="7" t="s">
        <v>8</v>
      </c>
      <c r="E24" s="18">
        <f>E25</f>
        <v>17200</v>
      </c>
    </row>
    <row r="25" spans="1:5" ht="57.75" customHeight="1" thickBot="1">
      <c r="A25" s="20"/>
      <c r="B25" s="24"/>
      <c r="C25" s="6">
        <v>2110</v>
      </c>
      <c r="D25" s="2" t="s">
        <v>63</v>
      </c>
      <c r="E25" s="19">
        <v>17200</v>
      </c>
    </row>
    <row r="26" spans="1:5" ht="31.5" customHeight="1" thickBot="1">
      <c r="A26" s="60" t="s">
        <v>32</v>
      </c>
      <c r="B26" s="62"/>
      <c r="C26" s="62"/>
      <c r="D26" s="63" t="s">
        <v>33</v>
      </c>
      <c r="E26" s="64">
        <f>E27+E29</f>
        <v>2453824</v>
      </c>
    </row>
    <row r="27" spans="1:5" ht="31.5" customHeight="1">
      <c r="A27" s="21"/>
      <c r="B27" s="25" t="s">
        <v>35</v>
      </c>
      <c r="C27" s="52"/>
      <c r="D27" s="78" t="s">
        <v>34</v>
      </c>
      <c r="E27" s="53">
        <f>E28</f>
        <v>2453424</v>
      </c>
    </row>
    <row r="28" spans="1:5" ht="53.25" customHeight="1">
      <c r="A28" s="21"/>
      <c r="B28" s="25"/>
      <c r="C28" s="10" t="s">
        <v>54</v>
      </c>
      <c r="D28" s="2" t="s">
        <v>63</v>
      </c>
      <c r="E28" s="29">
        <v>2453424</v>
      </c>
    </row>
    <row r="29" spans="1:5" ht="21" customHeight="1">
      <c r="A29" s="21"/>
      <c r="B29" s="10" t="s">
        <v>49</v>
      </c>
      <c r="C29" s="13"/>
      <c r="D29" s="7" t="s">
        <v>53</v>
      </c>
      <c r="E29" s="26">
        <f>E30</f>
        <v>400</v>
      </c>
    </row>
    <row r="30" spans="1:5" ht="57" customHeight="1" thickBot="1">
      <c r="A30" s="21"/>
      <c r="B30" s="25"/>
      <c r="C30" s="10" t="s">
        <v>54</v>
      </c>
      <c r="D30" s="2" t="s">
        <v>63</v>
      </c>
      <c r="E30" s="29">
        <v>400</v>
      </c>
    </row>
    <row r="31" spans="1:5" ht="21" customHeight="1" thickBot="1">
      <c r="A31" s="60" t="s">
        <v>26</v>
      </c>
      <c r="B31" s="62"/>
      <c r="C31" s="66"/>
      <c r="D31" s="63" t="s">
        <v>5</v>
      </c>
      <c r="E31" s="72">
        <f>E32</f>
        <v>1220000</v>
      </c>
    </row>
    <row r="32" spans="1:5" ht="64.5" customHeight="1">
      <c r="A32" s="21"/>
      <c r="B32" s="25" t="s">
        <v>27</v>
      </c>
      <c r="C32" s="52"/>
      <c r="D32" s="78" t="s">
        <v>65</v>
      </c>
      <c r="E32" s="53">
        <f>E33</f>
        <v>1220000</v>
      </c>
    </row>
    <row r="33" spans="1:5" ht="54.75" customHeight="1" thickBot="1">
      <c r="A33" s="14"/>
      <c r="B33" s="32"/>
      <c r="C33" s="15" t="s">
        <v>54</v>
      </c>
      <c r="D33" s="8" t="s">
        <v>63</v>
      </c>
      <c r="E33" s="27">
        <v>1220000</v>
      </c>
    </row>
    <row r="34" spans="1:5" ht="20.25" customHeight="1" thickBot="1">
      <c r="A34" s="60" t="s">
        <v>55</v>
      </c>
      <c r="B34" s="73"/>
      <c r="C34" s="66"/>
      <c r="D34" s="63" t="s">
        <v>57</v>
      </c>
      <c r="E34" s="64">
        <f>E35</f>
        <v>375000</v>
      </c>
    </row>
    <row r="35" spans="1:5" ht="23.25" customHeight="1">
      <c r="A35" s="33"/>
      <c r="B35" s="71" t="s">
        <v>56</v>
      </c>
      <c r="C35" s="74"/>
      <c r="D35" s="86" t="s">
        <v>50</v>
      </c>
      <c r="E35" s="75">
        <f>E36</f>
        <v>375000</v>
      </c>
    </row>
    <row r="36" spans="1:5" ht="57.75" customHeight="1" thickBot="1">
      <c r="A36" s="14"/>
      <c r="B36" s="31"/>
      <c r="C36" s="31" t="s">
        <v>54</v>
      </c>
      <c r="D36" s="8" t="s">
        <v>63</v>
      </c>
      <c r="E36" s="42">
        <v>375000</v>
      </c>
    </row>
    <row r="37" spans="1:5" ht="32.25" customHeight="1" thickBot="1">
      <c r="A37" s="60" t="s">
        <v>28</v>
      </c>
      <c r="B37" s="79"/>
      <c r="C37" s="66"/>
      <c r="D37" s="80" t="s">
        <v>60</v>
      </c>
      <c r="E37" s="72">
        <f>E38</f>
        <v>61800</v>
      </c>
    </row>
    <row r="38" spans="1:5" ht="33" customHeight="1">
      <c r="A38" s="11"/>
      <c r="B38" s="25" t="s">
        <v>29</v>
      </c>
      <c r="C38" s="25"/>
      <c r="D38" s="78" t="s">
        <v>6</v>
      </c>
      <c r="E38" s="92">
        <f>E39</f>
        <v>61800</v>
      </c>
    </row>
    <row r="39" spans="1:5" ht="57" customHeight="1" thickBot="1">
      <c r="A39" s="91"/>
      <c r="B39" s="77"/>
      <c r="C39" s="71" t="s">
        <v>54</v>
      </c>
      <c r="D39" s="54" t="s">
        <v>63</v>
      </c>
      <c r="E39" s="93">
        <v>61800</v>
      </c>
    </row>
    <row r="40" spans="1:5" ht="23.25" customHeight="1" thickBot="1">
      <c r="A40" s="81"/>
      <c r="B40" s="82"/>
      <c r="C40" s="83"/>
      <c r="D40" s="84" t="s">
        <v>10</v>
      </c>
      <c r="E40" s="85">
        <f>E7+E10+E13+E21+E26+E31+E34+E37</f>
        <v>4577889</v>
      </c>
    </row>
    <row r="41" spans="1:5" ht="13.5" customHeight="1">
      <c r="A41" s="47"/>
      <c r="B41" s="47"/>
      <c r="C41" s="41"/>
      <c r="D41" s="34"/>
      <c r="E41" s="51"/>
    </row>
    <row r="42" spans="1:5" ht="15" customHeight="1">
      <c r="A42" s="35"/>
      <c r="B42" s="40"/>
      <c r="C42" s="43"/>
      <c r="D42" s="94"/>
      <c r="E42" s="45"/>
    </row>
    <row r="43" spans="1:5" ht="10.5" customHeight="1">
      <c r="A43" s="35"/>
      <c r="B43" s="36"/>
      <c r="C43" s="40"/>
      <c r="D43" s="34"/>
      <c r="E43" s="46"/>
    </row>
    <row r="44" spans="1:5" ht="14.25" customHeight="1">
      <c r="A44" s="35"/>
      <c r="B44" s="40"/>
      <c r="C44" s="43"/>
      <c r="D44" s="38"/>
      <c r="E44" s="44"/>
    </row>
    <row r="45" spans="1:5" ht="15" customHeight="1">
      <c r="A45" s="35"/>
      <c r="B45" s="36"/>
      <c r="C45" s="37"/>
      <c r="D45" s="38"/>
      <c r="E45" s="39"/>
    </row>
    <row r="46" spans="1:5" ht="16.5" customHeight="1">
      <c r="A46" s="35"/>
      <c r="B46" s="40"/>
      <c r="C46" s="40"/>
      <c r="D46" s="38"/>
      <c r="E46" s="45"/>
    </row>
    <row r="47" spans="1:5" ht="16.5" customHeight="1">
      <c r="A47" s="35"/>
      <c r="B47" s="36"/>
      <c r="C47" s="40"/>
      <c r="D47" s="38"/>
      <c r="E47" s="46"/>
    </row>
    <row r="48" spans="1:5" ht="15.75" customHeight="1">
      <c r="A48" s="35"/>
      <c r="B48" s="40"/>
      <c r="C48" s="43"/>
      <c r="D48" s="38"/>
      <c r="E48" s="44"/>
    </row>
    <row r="49" spans="1:5" ht="27" customHeight="1">
      <c r="A49" s="35"/>
      <c r="B49" s="36"/>
      <c r="C49" s="37"/>
      <c r="D49" s="38"/>
      <c r="E49" s="39"/>
    </row>
    <row r="50" spans="1:5" ht="33" customHeight="1">
      <c r="A50" s="47"/>
      <c r="B50" s="47"/>
      <c r="C50" s="41"/>
      <c r="D50" s="48"/>
      <c r="E50" s="51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4" ht="36.75" customHeight="1">
      <c r="A54" s="34"/>
      <c r="B54" s="34"/>
      <c r="C54" s="34"/>
      <c r="D54" s="34"/>
    </row>
    <row r="55" spans="1:4" ht="27" customHeight="1">
      <c r="A55" s="34"/>
      <c r="B55" s="34"/>
      <c r="C55" s="34"/>
      <c r="D55" s="34"/>
    </row>
    <row r="56" spans="1:4" ht="25.5" customHeight="1">
      <c r="A56" s="34"/>
      <c r="B56" s="34"/>
      <c r="C56" s="34"/>
      <c r="D56" s="34"/>
    </row>
  </sheetData>
  <sheetProtection/>
  <mergeCells count="3">
    <mergeCell ref="A4:C4"/>
    <mergeCell ref="D4:D5"/>
    <mergeCell ref="E4:E5"/>
  </mergeCells>
  <printOptions horizontalCentered="1"/>
  <pageMargins left="0.5905511811023623" right="0.5905511811023623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workbookViewId="0" topLeftCell="A1">
      <selection activeCell="C218" sqref="C218"/>
    </sheetView>
  </sheetViews>
  <sheetFormatPr defaultColWidth="9.00390625" defaultRowHeight="12.75"/>
  <cols>
    <col min="1" max="1" width="10.00390625" style="0" customWidth="1"/>
    <col min="2" max="2" width="9.00390625" style="0" customWidth="1"/>
    <col min="3" max="3" width="39.75390625" style="0" customWidth="1"/>
    <col min="4" max="4" width="13.375" style="0" customWidth="1"/>
    <col min="5" max="5" width="13.625" style="0" customWidth="1"/>
    <col min="6" max="6" width="12.75390625" style="0" customWidth="1"/>
    <col min="7" max="7" width="10.25390625" style="0" customWidth="1"/>
  </cols>
  <sheetData>
    <row r="1" spans="1:6" ht="21.75" customHeight="1">
      <c r="A1" s="163" t="s">
        <v>185</v>
      </c>
      <c r="B1" s="163"/>
      <c r="C1" s="163"/>
      <c r="D1" s="159"/>
      <c r="E1" s="161"/>
      <c r="F1" s="162"/>
    </row>
    <row r="2" spans="1:6" ht="15" customHeight="1">
      <c r="A2" s="30"/>
      <c r="D2" s="34"/>
      <c r="E2" s="34"/>
      <c r="F2" s="34"/>
    </row>
    <row r="3" spans="1:7" ht="58.5" customHeight="1">
      <c r="A3" s="191" t="s">
        <v>15</v>
      </c>
      <c r="B3" s="192"/>
      <c r="C3" s="196" t="s">
        <v>184</v>
      </c>
      <c r="D3" s="196" t="s">
        <v>106</v>
      </c>
      <c r="E3" s="195" t="s">
        <v>186</v>
      </c>
      <c r="F3" s="195" t="s">
        <v>187</v>
      </c>
      <c r="G3" s="195" t="s">
        <v>78</v>
      </c>
    </row>
    <row r="4" spans="1:7" ht="18" customHeight="1">
      <c r="A4" s="193"/>
      <c r="B4" s="194"/>
      <c r="C4" s="196"/>
      <c r="D4" s="196"/>
      <c r="E4" s="195"/>
      <c r="F4" s="195"/>
      <c r="G4" s="195"/>
    </row>
    <row r="5" spans="1:7" s="101" customFormat="1" ht="12" customHeight="1">
      <c r="A5" s="100">
        <v>1</v>
      </c>
      <c r="B5" s="100">
        <v>2</v>
      </c>
      <c r="C5" s="100">
        <v>3</v>
      </c>
      <c r="D5" s="100">
        <v>4</v>
      </c>
      <c r="E5" s="141">
        <v>5</v>
      </c>
      <c r="F5" s="141">
        <v>6</v>
      </c>
      <c r="G5" s="141">
        <v>7</v>
      </c>
    </row>
    <row r="6" spans="1:7" ht="14.25">
      <c r="A6" s="102" t="s">
        <v>17</v>
      </c>
      <c r="B6" s="102"/>
      <c r="C6" s="103" t="s">
        <v>21</v>
      </c>
      <c r="D6" s="150">
        <f>SUM(D8:D8)</f>
        <v>160000</v>
      </c>
      <c r="E6" s="150">
        <f>SUM(E8)</f>
        <v>262000</v>
      </c>
      <c r="F6" s="150">
        <f>SUM(F8:F8)</f>
        <v>216927</v>
      </c>
      <c r="G6" s="150">
        <f>F6/E6*100</f>
        <v>82.79656488549618</v>
      </c>
    </row>
    <row r="7" spans="1:7" ht="28.5">
      <c r="A7" s="102"/>
      <c r="B7" s="102" t="s">
        <v>18</v>
      </c>
      <c r="C7" s="103" t="s">
        <v>107</v>
      </c>
      <c r="D7" s="150">
        <f>SUM(D8)</f>
        <v>160000</v>
      </c>
      <c r="E7" s="150">
        <f>SUM(E8)</f>
        <v>262000</v>
      </c>
      <c r="F7" s="150">
        <f>SUM(F8)</f>
        <v>216927</v>
      </c>
      <c r="G7" s="150">
        <f aca="true" t="shared" si="0" ref="G7:G58">F7/E7*100</f>
        <v>82.79656488549618</v>
      </c>
    </row>
    <row r="8" spans="1:7" ht="54">
      <c r="A8" s="123"/>
      <c r="B8" s="105"/>
      <c r="C8" s="124" t="s">
        <v>63</v>
      </c>
      <c r="D8" s="151">
        <v>160000</v>
      </c>
      <c r="E8" s="164">
        <v>262000</v>
      </c>
      <c r="F8" s="151">
        <v>216927</v>
      </c>
      <c r="G8" s="151">
        <f t="shared" si="0"/>
        <v>82.79656488549618</v>
      </c>
    </row>
    <row r="9" spans="1:7" ht="14.25">
      <c r="A9" s="102" t="s">
        <v>19</v>
      </c>
      <c r="B9" s="102"/>
      <c r="C9" s="103" t="s">
        <v>2</v>
      </c>
      <c r="D9" s="150">
        <f>D10+D12</f>
        <v>297653</v>
      </c>
      <c r="E9" s="150">
        <f>E10+E12</f>
        <v>298765.64</v>
      </c>
      <c r="F9" s="150">
        <f>F10+F12</f>
        <v>299465.24</v>
      </c>
      <c r="G9" s="150">
        <f t="shared" si="0"/>
        <v>100.2341634734168</v>
      </c>
    </row>
    <row r="10" spans="1:7" ht="14.25">
      <c r="A10" s="102"/>
      <c r="B10" s="102" t="s">
        <v>108</v>
      </c>
      <c r="C10" s="103" t="s">
        <v>109</v>
      </c>
      <c r="D10" s="150">
        <f>SUM(D11:D11)</f>
        <v>297653</v>
      </c>
      <c r="E10" s="150">
        <f>SUM(E11:E11)</f>
        <v>298765.64</v>
      </c>
      <c r="F10" s="150">
        <f>SUM(F11:F11)</f>
        <v>298765.64</v>
      </c>
      <c r="G10" s="150">
        <f t="shared" si="0"/>
        <v>100</v>
      </c>
    </row>
    <row r="11" spans="1:7" ht="54">
      <c r="A11" s="104"/>
      <c r="B11" s="105"/>
      <c r="C11" s="124" t="s">
        <v>68</v>
      </c>
      <c r="D11" s="151">
        <v>297653</v>
      </c>
      <c r="E11" s="165">
        <v>298765.64</v>
      </c>
      <c r="F11" s="151">
        <v>298765.64</v>
      </c>
      <c r="G11" s="151">
        <f t="shared" si="0"/>
        <v>100</v>
      </c>
    </row>
    <row r="12" spans="1:7" ht="14.25">
      <c r="A12" s="104"/>
      <c r="B12" s="105" t="s">
        <v>174</v>
      </c>
      <c r="C12" s="103" t="s">
        <v>176</v>
      </c>
      <c r="D12" s="150">
        <f>SUM(D13:D14)</f>
        <v>0</v>
      </c>
      <c r="E12" s="150">
        <f>SUM(E13:E14)</f>
        <v>0</v>
      </c>
      <c r="F12" s="150">
        <f>SUM(F13:F14)</f>
        <v>699.6</v>
      </c>
      <c r="G12" s="150">
        <v>0</v>
      </c>
    </row>
    <row r="13" spans="1:7" ht="27">
      <c r="A13" s="104"/>
      <c r="B13" s="105"/>
      <c r="C13" s="124" t="s">
        <v>100</v>
      </c>
      <c r="D13" s="151">
        <v>0</v>
      </c>
      <c r="E13" s="166">
        <v>0</v>
      </c>
      <c r="F13" s="151">
        <v>635.6</v>
      </c>
      <c r="G13" s="173">
        <v>0</v>
      </c>
    </row>
    <row r="14" spans="1:7" ht="13.5">
      <c r="A14" s="104"/>
      <c r="B14" s="105"/>
      <c r="C14" s="124" t="s">
        <v>40</v>
      </c>
      <c r="D14" s="151">
        <v>0</v>
      </c>
      <c r="E14" s="166">
        <v>0</v>
      </c>
      <c r="F14" s="151">
        <v>64</v>
      </c>
      <c r="G14" s="173">
        <v>0</v>
      </c>
    </row>
    <row r="15" spans="1:7" ht="14.25">
      <c r="A15" s="102" t="s">
        <v>47</v>
      </c>
      <c r="B15" s="102"/>
      <c r="C15" s="103" t="s">
        <v>48</v>
      </c>
      <c r="D15" s="150">
        <f>SUM(D17:D22)</f>
        <v>1782696</v>
      </c>
      <c r="E15" s="150">
        <f>SUM(E17:E22)</f>
        <v>1743348</v>
      </c>
      <c r="F15" s="150">
        <f>SUM(F17:F22)</f>
        <v>1737766.4500000002</v>
      </c>
      <c r="G15" s="150">
        <f t="shared" si="0"/>
        <v>99.67983730156</v>
      </c>
    </row>
    <row r="16" spans="1:7" ht="14.25">
      <c r="A16" s="102"/>
      <c r="B16" s="102" t="s">
        <v>110</v>
      </c>
      <c r="C16" s="103" t="s">
        <v>111</v>
      </c>
      <c r="D16" s="150">
        <f>SUM(D17:D22)</f>
        <v>1782696</v>
      </c>
      <c r="E16" s="150">
        <f>SUM(E17:E22)</f>
        <v>1743348</v>
      </c>
      <c r="F16" s="150">
        <f>SUM(F17:F22)</f>
        <v>1737766.4500000002</v>
      </c>
      <c r="G16" s="150">
        <f t="shared" si="0"/>
        <v>99.67983730156</v>
      </c>
    </row>
    <row r="17" spans="1:7" ht="66.75" customHeight="1">
      <c r="A17" s="102"/>
      <c r="B17" s="102"/>
      <c r="C17" s="124" t="s">
        <v>188</v>
      </c>
      <c r="D17" s="151">
        <v>100000</v>
      </c>
      <c r="E17" s="164">
        <v>330000</v>
      </c>
      <c r="F17" s="151">
        <v>322097.03</v>
      </c>
      <c r="G17" s="151">
        <f t="shared" si="0"/>
        <v>97.60516060606062</v>
      </c>
    </row>
    <row r="18" spans="1:7" ht="67.5">
      <c r="A18" s="104"/>
      <c r="B18" s="125"/>
      <c r="C18" s="124" t="s">
        <v>70</v>
      </c>
      <c r="D18" s="151">
        <v>21696</v>
      </c>
      <c r="E18" s="164">
        <v>22786</v>
      </c>
      <c r="F18" s="151">
        <v>22785.59</v>
      </c>
      <c r="G18" s="151">
        <f t="shared" si="0"/>
        <v>99.99820064952164</v>
      </c>
    </row>
    <row r="19" spans="1:7" ht="13.5">
      <c r="A19" s="104"/>
      <c r="B19" s="125"/>
      <c r="C19" s="124" t="s">
        <v>74</v>
      </c>
      <c r="D19" s="151">
        <v>0</v>
      </c>
      <c r="E19" s="151">
        <v>3300</v>
      </c>
      <c r="F19" s="151">
        <v>3976.83</v>
      </c>
      <c r="G19" s="151">
        <f t="shared" si="0"/>
        <v>120.51</v>
      </c>
    </row>
    <row r="20" spans="1:7" ht="13.5">
      <c r="A20" s="104"/>
      <c r="B20" s="125"/>
      <c r="C20" s="124" t="s">
        <v>41</v>
      </c>
      <c r="D20" s="151">
        <v>111000</v>
      </c>
      <c r="E20" s="164">
        <v>121133</v>
      </c>
      <c r="F20" s="151">
        <v>122778</v>
      </c>
      <c r="G20" s="151">
        <f t="shared" si="0"/>
        <v>101.35801144196874</v>
      </c>
    </row>
    <row r="21" spans="1:7" ht="27">
      <c r="A21" s="104"/>
      <c r="B21" s="125"/>
      <c r="C21" s="124" t="s">
        <v>100</v>
      </c>
      <c r="D21" s="151">
        <v>0</v>
      </c>
      <c r="E21" s="164">
        <v>152</v>
      </c>
      <c r="F21" s="151">
        <v>152</v>
      </c>
      <c r="G21" s="151">
        <f t="shared" si="0"/>
        <v>100</v>
      </c>
    </row>
    <row r="22" spans="1:7" ht="40.5">
      <c r="A22" s="104"/>
      <c r="B22" s="125"/>
      <c r="C22" s="124" t="s">
        <v>89</v>
      </c>
      <c r="D22" s="151">
        <v>1550000</v>
      </c>
      <c r="E22" s="164">
        <v>1265977</v>
      </c>
      <c r="F22" s="151">
        <v>1265977</v>
      </c>
      <c r="G22" s="151">
        <f t="shared" si="0"/>
        <v>100</v>
      </c>
    </row>
    <row r="23" spans="1:7" ht="14.25">
      <c r="A23" s="102" t="s">
        <v>23</v>
      </c>
      <c r="B23" s="106"/>
      <c r="C23" s="103" t="s">
        <v>24</v>
      </c>
      <c r="D23" s="152">
        <f>SUM(D25:D30)</f>
        <v>35032</v>
      </c>
      <c r="E23" s="152">
        <f>SUM(E25:E30)</f>
        <v>194832</v>
      </c>
      <c r="F23" s="152">
        <f>SUM(F25:F30)</f>
        <v>190944.78</v>
      </c>
      <c r="G23" s="150">
        <f t="shared" si="0"/>
        <v>98.00483493471297</v>
      </c>
    </row>
    <row r="24" spans="1:7" ht="14.25">
      <c r="A24" s="102"/>
      <c r="B24" s="106" t="s">
        <v>25</v>
      </c>
      <c r="C24" s="103" t="s">
        <v>4</v>
      </c>
      <c r="D24" s="152">
        <f>SUM(D25:D30)</f>
        <v>35032</v>
      </c>
      <c r="E24" s="152">
        <f>SUM(E25:E30)</f>
        <v>194832</v>
      </c>
      <c r="F24" s="152">
        <f>SUM(F25:F30)</f>
        <v>190944.78</v>
      </c>
      <c r="G24" s="150">
        <f t="shared" si="0"/>
        <v>98.00483493471297</v>
      </c>
    </row>
    <row r="25" spans="1:7" ht="27">
      <c r="A25" s="104"/>
      <c r="B25" s="125"/>
      <c r="C25" s="124" t="s">
        <v>61</v>
      </c>
      <c r="D25" s="153">
        <v>969</v>
      </c>
      <c r="E25" s="164">
        <v>969</v>
      </c>
      <c r="F25" s="153">
        <v>968.99</v>
      </c>
      <c r="G25" s="151">
        <f t="shared" si="0"/>
        <v>99.99896800825594</v>
      </c>
    </row>
    <row r="26" spans="1:7" ht="67.5">
      <c r="A26" s="104"/>
      <c r="B26" s="125"/>
      <c r="C26" s="124" t="s">
        <v>84</v>
      </c>
      <c r="D26" s="153">
        <v>6572</v>
      </c>
      <c r="E26" s="164">
        <v>6572</v>
      </c>
      <c r="F26" s="153">
        <v>6501.44</v>
      </c>
      <c r="G26" s="151">
        <f t="shared" si="0"/>
        <v>98.92635423006695</v>
      </c>
    </row>
    <row r="27" spans="1:7" ht="40.5">
      <c r="A27" s="104"/>
      <c r="B27" s="125"/>
      <c r="C27" s="124" t="s">
        <v>83</v>
      </c>
      <c r="D27" s="153">
        <v>2124</v>
      </c>
      <c r="E27" s="164">
        <v>131924</v>
      </c>
      <c r="F27" s="153">
        <v>131140.25</v>
      </c>
      <c r="G27" s="151">
        <f t="shared" si="0"/>
        <v>99.40590794699979</v>
      </c>
    </row>
    <row r="28" spans="1:7" ht="13.5">
      <c r="A28" s="104"/>
      <c r="B28" s="125"/>
      <c r="C28" s="124" t="s">
        <v>40</v>
      </c>
      <c r="D28" s="153">
        <v>0</v>
      </c>
      <c r="E28" s="164">
        <v>0</v>
      </c>
      <c r="F28" s="153">
        <v>5848.7</v>
      </c>
      <c r="G28" s="151">
        <v>0</v>
      </c>
    </row>
    <row r="29" spans="1:7" ht="13.5">
      <c r="A29" s="104"/>
      <c r="B29" s="125"/>
      <c r="C29" s="124" t="s">
        <v>74</v>
      </c>
      <c r="D29" s="153">
        <v>367</v>
      </c>
      <c r="E29" s="164">
        <v>367</v>
      </c>
      <c r="F29" s="153">
        <v>3132.8</v>
      </c>
      <c r="G29" s="151">
        <f t="shared" si="0"/>
        <v>853.6239782016348</v>
      </c>
    </row>
    <row r="30" spans="1:7" ht="54">
      <c r="A30" s="104"/>
      <c r="B30" s="125"/>
      <c r="C30" s="124" t="s">
        <v>63</v>
      </c>
      <c r="D30" s="153">
        <v>25000</v>
      </c>
      <c r="E30" s="164">
        <v>55000</v>
      </c>
      <c r="F30" s="153">
        <v>43352.6</v>
      </c>
      <c r="G30" s="151">
        <f t="shared" si="0"/>
        <v>78.82290909090909</v>
      </c>
    </row>
    <row r="31" spans="1:7" ht="14.25">
      <c r="A31" s="107">
        <v>710</v>
      </c>
      <c r="B31" s="107"/>
      <c r="C31" s="103" t="s">
        <v>20</v>
      </c>
      <c r="D31" s="150">
        <f>D32+D34+D36+D39</f>
        <v>971500</v>
      </c>
      <c r="E31" s="150">
        <f>E33+E35+E38+E40+E41+E42+E43</f>
        <v>1017000</v>
      </c>
      <c r="F31" s="150">
        <f>F32+F34+F36+F39</f>
        <v>1038733.51</v>
      </c>
      <c r="G31" s="150">
        <f t="shared" si="0"/>
        <v>102.13702163225172</v>
      </c>
    </row>
    <row r="32" spans="1:7" ht="28.5">
      <c r="A32" s="107"/>
      <c r="B32" s="107">
        <v>71013</v>
      </c>
      <c r="C32" s="103" t="s">
        <v>112</v>
      </c>
      <c r="D32" s="150">
        <f>SUM(D33)</f>
        <v>25000</v>
      </c>
      <c r="E32" s="150">
        <f>SUM(E33)</f>
        <v>25000</v>
      </c>
      <c r="F32" s="150">
        <f>SUM(F33)</f>
        <v>25000</v>
      </c>
      <c r="G32" s="150">
        <f t="shared" si="0"/>
        <v>100</v>
      </c>
    </row>
    <row r="33" spans="1:7" ht="54.75">
      <c r="A33" s="107"/>
      <c r="B33" s="107"/>
      <c r="C33" s="124" t="s">
        <v>113</v>
      </c>
      <c r="D33" s="151">
        <v>25000</v>
      </c>
      <c r="E33" s="164">
        <v>25000</v>
      </c>
      <c r="F33" s="151">
        <v>25000</v>
      </c>
      <c r="G33" s="151">
        <f t="shared" si="0"/>
        <v>100</v>
      </c>
    </row>
    <row r="34" spans="1:7" ht="14.25">
      <c r="A34" s="107"/>
      <c r="B34" s="107">
        <v>71014</v>
      </c>
      <c r="C34" s="103" t="s">
        <v>114</v>
      </c>
      <c r="D34" s="150">
        <f>SUM(D35)</f>
        <v>30000</v>
      </c>
      <c r="E34" s="150">
        <f>SUM(E35)</f>
        <v>50000</v>
      </c>
      <c r="F34" s="150">
        <f>SUM(F35)</f>
        <v>30000</v>
      </c>
      <c r="G34" s="150">
        <f t="shared" si="0"/>
        <v>60</v>
      </c>
    </row>
    <row r="35" spans="1:7" ht="54.75">
      <c r="A35" s="107"/>
      <c r="B35" s="107"/>
      <c r="C35" s="124" t="s">
        <v>115</v>
      </c>
      <c r="D35" s="151">
        <v>30000</v>
      </c>
      <c r="E35" s="164">
        <v>50000</v>
      </c>
      <c r="F35" s="151">
        <v>30000</v>
      </c>
      <c r="G35" s="150">
        <f t="shared" si="0"/>
        <v>60</v>
      </c>
    </row>
    <row r="36" spans="1:7" ht="14.25">
      <c r="A36" s="107"/>
      <c r="B36" s="107">
        <v>71015</v>
      </c>
      <c r="C36" s="103" t="s">
        <v>31</v>
      </c>
      <c r="D36" s="150">
        <f>SUM(D37:D38)</f>
        <v>335000</v>
      </c>
      <c r="E36" s="150">
        <f>SUM(E37:E38)</f>
        <v>335000</v>
      </c>
      <c r="F36" s="150">
        <f>SUM(F37:F38)</f>
        <v>335811.08</v>
      </c>
      <c r="G36" s="150">
        <f t="shared" si="0"/>
        <v>100.24211343283582</v>
      </c>
    </row>
    <row r="37" spans="1:7" ht="14.25">
      <c r="A37" s="107"/>
      <c r="B37" s="107"/>
      <c r="C37" s="124" t="s">
        <v>74</v>
      </c>
      <c r="D37" s="151">
        <v>0</v>
      </c>
      <c r="E37" s="167">
        <v>0</v>
      </c>
      <c r="F37" s="151">
        <v>819.8</v>
      </c>
      <c r="G37" s="151">
        <v>0</v>
      </c>
    </row>
    <row r="38" spans="1:7" ht="54.75">
      <c r="A38" s="107"/>
      <c r="B38" s="107"/>
      <c r="C38" s="124" t="s">
        <v>115</v>
      </c>
      <c r="D38" s="151">
        <v>335000</v>
      </c>
      <c r="E38" s="164">
        <v>335000</v>
      </c>
      <c r="F38" s="151">
        <v>334991.28</v>
      </c>
      <c r="G38" s="151">
        <f t="shared" si="0"/>
        <v>99.99739701492538</v>
      </c>
    </row>
    <row r="39" spans="1:7" ht="14.25">
      <c r="A39" s="107"/>
      <c r="B39" s="107">
        <v>71095</v>
      </c>
      <c r="C39" s="103" t="s">
        <v>116</v>
      </c>
      <c r="D39" s="150">
        <f>SUM(D40:D43)</f>
        <v>581500</v>
      </c>
      <c r="E39" s="150">
        <f>SUM(E40:E43)</f>
        <v>607000</v>
      </c>
      <c r="F39" s="150">
        <f>SUM(F40:F43)</f>
        <v>647922.4299999999</v>
      </c>
      <c r="G39" s="150">
        <f t="shared" si="0"/>
        <v>106.74175123558483</v>
      </c>
    </row>
    <row r="40" spans="1:7" ht="14.25">
      <c r="A40" s="107"/>
      <c r="B40" s="107"/>
      <c r="C40" s="124" t="s">
        <v>40</v>
      </c>
      <c r="D40" s="151">
        <v>500</v>
      </c>
      <c r="E40" s="164">
        <v>500</v>
      </c>
      <c r="F40" s="151">
        <v>546.45</v>
      </c>
      <c r="G40" s="151">
        <f t="shared" si="0"/>
        <v>109.28999999999999</v>
      </c>
    </row>
    <row r="41" spans="1:7" ht="14.25">
      <c r="A41" s="107"/>
      <c r="B41" s="107"/>
      <c r="C41" s="124" t="s">
        <v>44</v>
      </c>
      <c r="D41" s="151">
        <v>380000</v>
      </c>
      <c r="E41" s="164">
        <v>410000</v>
      </c>
      <c r="F41" s="151">
        <v>433059.11</v>
      </c>
      <c r="G41" s="151">
        <f t="shared" si="0"/>
        <v>105.6241731707317</v>
      </c>
    </row>
    <row r="42" spans="1:7" ht="14.25">
      <c r="A42" s="107"/>
      <c r="B42" s="102"/>
      <c r="C42" s="124" t="s">
        <v>74</v>
      </c>
      <c r="D42" s="151">
        <v>6000</v>
      </c>
      <c r="E42" s="164">
        <v>1500</v>
      </c>
      <c r="F42" s="151">
        <v>1656.76</v>
      </c>
      <c r="G42" s="151">
        <f t="shared" si="0"/>
        <v>110.45066666666668</v>
      </c>
    </row>
    <row r="43" spans="1:7" ht="14.25">
      <c r="A43" s="107"/>
      <c r="B43" s="102"/>
      <c r="C43" s="124" t="s">
        <v>41</v>
      </c>
      <c r="D43" s="151">
        <v>195000</v>
      </c>
      <c r="E43" s="164">
        <v>195000</v>
      </c>
      <c r="F43" s="151">
        <v>212660.11</v>
      </c>
      <c r="G43" s="151">
        <f t="shared" si="0"/>
        <v>109.05646666666667</v>
      </c>
    </row>
    <row r="44" spans="1:7" ht="14.25">
      <c r="A44" s="107">
        <v>750</v>
      </c>
      <c r="B44" s="107"/>
      <c r="C44" s="103" t="s">
        <v>30</v>
      </c>
      <c r="D44" s="168">
        <f>D45+D48+D54</f>
        <v>623405</v>
      </c>
      <c r="E44" s="168">
        <f>E46+E47+E49+E50+E51+E52+E53+E55</f>
        <v>749695</v>
      </c>
      <c r="F44" s="168">
        <f>F45+F48+F54</f>
        <v>830989.48</v>
      </c>
      <c r="G44" s="150">
        <f t="shared" si="0"/>
        <v>110.84367376066267</v>
      </c>
    </row>
    <row r="45" spans="1:7" ht="14.25">
      <c r="A45" s="107"/>
      <c r="B45" s="107">
        <v>75011</v>
      </c>
      <c r="C45" s="103" t="s">
        <v>7</v>
      </c>
      <c r="D45" s="168">
        <f>SUM(D46:D47)</f>
        <v>304472</v>
      </c>
      <c r="E45" s="168">
        <f>SUM(E46:E47)</f>
        <v>365672</v>
      </c>
      <c r="F45" s="168">
        <f>SUM(F46:F47)</f>
        <v>412452.97</v>
      </c>
      <c r="G45" s="150">
        <f t="shared" si="0"/>
        <v>112.7931506924238</v>
      </c>
    </row>
    <row r="46" spans="1:7" ht="54.75">
      <c r="A46" s="107"/>
      <c r="B46" s="107"/>
      <c r="C46" s="124" t="s">
        <v>63</v>
      </c>
      <c r="D46" s="155">
        <v>150387</v>
      </c>
      <c r="E46" s="164">
        <v>175387</v>
      </c>
      <c r="F46" s="155">
        <v>175387</v>
      </c>
      <c r="G46" s="151">
        <f t="shared" si="0"/>
        <v>100</v>
      </c>
    </row>
    <row r="47" spans="1:7" ht="54.75">
      <c r="A47" s="107"/>
      <c r="B47" s="107"/>
      <c r="C47" s="124" t="s">
        <v>69</v>
      </c>
      <c r="D47" s="155">
        <v>154085</v>
      </c>
      <c r="E47" s="164">
        <v>190285</v>
      </c>
      <c r="F47" s="155">
        <v>237065.97</v>
      </c>
      <c r="G47" s="151">
        <f t="shared" si="0"/>
        <v>124.58468612870168</v>
      </c>
    </row>
    <row r="48" spans="1:7" ht="14.25">
      <c r="A48" s="107"/>
      <c r="B48" s="107">
        <v>75020</v>
      </c>
      <c r="C48" s="103" t="s">
        <v>117</v>
      </c>
      <c r="D48" s="168">
        <f>SUM(D49:D53)</f>
        <v>293933</v>
      </c>
      <c r="E48" s="168">
        <f>SUM(E49:E53)</f>
        <v>358434</v>
      </c>
      <c r="F48" s="168">
        <f>SUM(F49:F53)</f>
        <v>392948.26</v>
      </c>
      <c r="G48" s="150">
        <f t="shared" si="0"/>
        <v>109.62918138346251</v>
      </c>
    </row>
    <row r="49" spans="1:7" ht="14.25">
      <c r="A49" s="107"/>
      <c r="B49" s="105"/>
      <c r="C49" s="124" t="s">
        <v>40</v>
      </c>
      <c r="D49" s="151">
        <v>14103</v>
      </c>
      <c r="E49" s="164">
        <v>16604</v>
      </c>
      <c r="F49" s="151">
        <v>11826.11</v>
      </c>
      <c r="G49" s="151">
        <f t="shared" si="0"/>
        <v>71.22446398458203</v>
      </c>
    </row>
    <row r="50" spans="1:7" ht="21" customHeight="1">
      <c r="A50" s="107"/>
      <c r="B50" s="105"/>
      <c r="C50" s="124" t="s">
        <v>173</v>
      </c>
      <c r="D50" s="151">
        <v>0</v>
      </c>
      <c r="E50" s="164">
        <v>17800</v>
      </c>
      <c r="F50" s="151">
        <v>17800</v>
      </c>
      <c r="G50" s="151">
        <f t="shared" si="0"/>
        <v>100</v>
      </c>
    </row>
    <row r="51" spans="1:7" ht="14.25">
      <c r="A51" s="107"/>
      <c r="B51" s="105"/>
      <c r="C51" s="124" t="s">
        <v>74</v>
      </c>
      <c r="D51" s="151">
        <v>205118</v>
      </c>
      <c r="E51" s="164">
        <v>239318</v>
      </c>
      <c r="F51" s="151">
        <v>337109.15</v>
      </c>
      <c r="G51" s="151">
        <f t="shared" si="0"/>
        <v>140.86242990498</v>
      </c>
    </row>
    <row r="52" spans="1:7" ht="27.75">
      <c r="A52" s="107"/>
      <c r="B52" s="105"/>
      <c r="C52" s="124" t="s">
        <v>105</v>
      </c>
      <c r="D52" s="151">
        <v>0</v>
      </c>
      <c r="E52" s="164">
        <v>10000</v>
      </c>
      <c r="F52" s="151">
        <v>10000</v>
      </c>
      <c r="G52" s="151">
        <f t="shared" si="0"/>
        <v>100</v>
      </c>
    </row>
    <row r="53" spans="1:7" ht="14.25">
      <c r="A53" s="107"/>
      <c r="B53" s="125"/>
      <c r="C53" s="124" t="s">
        <v>41</v>
      </c>
      <c r="D53" s="151">
        <v>74712</v>
      </c>
      <c r="E53" s="164">
        <v>74712</v>
      </c>
      <c r="F53" s="151">
        <v>16213</v>
      </c>
      <c r="G53" s="151">
        <f t="shared" si="0"/>
        <v>21.700663882642683</v>
      </c>
    </row>
    <row r="54" spans="1:7" ht="14.25">
      <c r="A54" s="107"/>
      <c r="B54" s="106" t="s">
        <v>118</v>
      </c>
      <c r="C54" s="103" t="s">
        <v>98</v>
      </c>
      <c r="D54" s="150">
        <f>SUM(D55)</f>
        <v>25000</v>
      </c>
      <c r="E54" s="150">
        <f>SUM(E55)</f>
        <v>25589</v>
      </c>
      <c r="F54" s="150">
        <f>SUM(F55)</f>
        <v>25588.25</v>
      </c>
      <c r="G54" s="150">
        <f t="shared" si="0"/>
        <v>99.99706905310876</v>
      </c>
    </row>
    <row r="55" spans="1:7" ht="54.75">
      <c r="A55" s="107"/>
      <c r="B55" s="122"/>
      <c r="C55" s="124" t="s">
        <v>63</v>
      </c>
      <c r="D55" s="151">
        <v>25000</v>
      </c>
      <c r="E55" s="164">
        <v>25589</v>
      </c>
      <c r="F55" s="151">
        <v>25588.25</v>
      </c>
      <c r="G55" s="151">
        <f t="shared" si="0"/>
        <v>99.99706905310876</v>
      </c>
    </row>
    <row r="56" spans="1:7" ht="28.5">
      <c r="A56" s="102" t="s">
        <v>32</v>
      </c>
      <c r="B56" s="102"/>
      <c r="C56" s="103" t="s">
        <v>33</v>
      </c>
      <c r="D56" s="150">
        <f>D57+D63</f>
        <v>3297761</v>
      </c>
      <c r="E56" s="150">
        <f>E57+E63</f>
        <v>4262977</v>
      </c>
      <c r="F56" s="150">
        <f>F57+F63</f>
        <v>4268430.5</v>
      </c>
      <c r="G56" s="150">
        <f t="shared" si="0"/>
        <v>100.12792703315078</v>
      </c>
    </row>
    <row r="57" spans="1:7" ht="29.25" customHeight="1">
      <c r="A57" s="102"/>
      <c r="B57" s="102" t="s">
        <v>35</v>
      </c>
      <c r="C57" s="103" t="s">
        <v>34</v>
      </c>
      <c r="D57" s="150">
        <f>SUM(D58:D62)</f>
        <v>3297261</v>
      </c>
      <c r="E57" s="150">
        <f>SUM(E58:E62)</f>
        <v>4262077</v>
      </c>
      <c r="F57" s="150">
        <f>SUM(F58:F62)</f>
        <v>4267534.5</v>
      </c>
      <c r="G57" s="150">
        <f t="shared" si="0"/>
        <v>100.12804789777378</v>
      </c>
    </row>
    <row r="58" spans="1:7" ht="54.75">
      <c r="A58" s="102"/>
      <c r="B58" s="102"/>
      <c r="C58" s="124" t="s">
        <v>64</v>
      </c>
      <c r="D58" s="151">
        <v>0</v>
      </c>
      <c r="E58" s="164">
        <v>28000</v>
      </c>
      <c r="F58" s="151">
        <v>27760.63</v>
      </c>
      <c r="G58" s="150">
        <f t="shared" si="0"/>
        <v>99.14510714285714</v>
      </c>
    </row>
    <row r="59" spans="1:7" ht="14.25">
      <c r="A59" s="102"/>
      <c r="B59" s="102"/>
      <c r="C59" s="124" t="s">
        <v>74</v>
      </c>
      <c r="D59" s="151">
        <v>0</v>
      </c>
      <c r="E59" s="164">
        <v>0</v>
      </c>
      <c r="F59" s="151">
        <v>4015.66</v>
      </c>
      <c r="G59" s="151">
        <v>0</v>
      </c>
    </row>
    <row r="60" spans="1:7" ht="14.25">
      <c r="A60" s="102"/>
      <c r="B60" s="102"/>
      <c r="C60" s="124" t="s">
        <v>41</v>
      </c>
      <c r="D60" s="151">
        <v>0</v>
      </c>
      <c r="E60" s="164">
        <v>0</v>
      </c>
      <c r="F60" s="151">
        <v>1681.8</v>
      </c>
      <c r="G60" s="151">
        <v>0</v>
      </c>
    </row>
    <row r="61" spans="1:7" ht="54.75">
      <c r="A61" s="102"/>
      <c r="B61" s="102"/>
      <c r="C61" s="124" t="s">
        <v>63</v>
      </c>
      <c r="D61" s="151">
        <v>3297261</v>
      </c>
      <c r="E61" s="164">
        <v>3852567</v>
      </c>
      <c r="F61" s="151">
        <v>3852566.41</v>
      </c>
      <c r="G61" s="151">
        <f>F61/E61*100</f>
        <v>99.99998468553565</v>
      </c>
    </row>
    <row r="62" spans="1:7" ht="68.25">
      <c r="A62" s="102"/>
      <c r="B62" s="102"/>
      <c r="C62" s="124" t="s">
        <v>189</v>
      </c>
      <c r="D62" s="151">
        <v>0</v>
      </c>
      <c r="E62" s="164">
        <v>381510</v>
      </c>
      <c r="F62" s="151">
        <v>381510</v>
      </c>
      <c r="G62" s="151">
        <f aca="true" t="shared" si="1" ref="G62:G120">F62/E62*100</f>
        <v>100</v>
      </c>
    </row>
    <row r="63" spans="1:7" ht="14.25">
      <c r="A63" s="102"/>
      <c r="B63" s="102" t="s">
        <v>49</v>
      </c>
      <c r="C63" s="103" t="s">
        <v>53</v>
      </c>
      <c r="D63" s="150">
        <f>SUM(D64)</f>
        <v>500</v>
      </c>
      <c r="E63" s="150">
        <f>SUM(E64)</f>
        <v>900</v>
      </c>
      <c r="F63" s="150">
        <f>SUM(F64)</f>
        <v>896</v>
      </c>
      <c r="G63" s="150">
        <f t="shared" si="1"/>
        <v>99.55555555555556</v>
      </c>
    </row>
    <row r="64" spans="1:7" ht="54.75">
      <c r="A64" s="102"/>
      <c r="B64" s="102"/>
      <c r="C64" s="124" t="s">
        <v>63</v>
      </c>
      <c r="D64" s="151">
        <v>500</v>
      </c>
      <c r="E64" s="164">
        <v>900</v>
      </c>
      <c r="F64" s="151">
        <v>896</v>
      </c>
      <c r="G64" s="151">
        <f t="shared" si="1"/>
        <v>99.55555555555556</v>
      </c>
    </row>
    <row r="65" spans="1:7" ht="57">
      <c r="A65" s="102" t="s">
        <v>36</v>
      </c>
      <c r="B65" s="102"/>
      <c r="C65" s="103" t="s">
        <v>66</v>
      </c>
      <c r="D65" s="169">
        <f>D66+D69</f>
        <v>9606384</v>
      </c>
      <c r="E65" s="169">
        <f>E66+E69</f>
        <v>9571384</v>
      </c>
      <c r="F65" s="169">
        <f>F66+F69</f>
        <v>9785416.35</v>
      </c>
      <c r="G65" s="150">
        <f t="shared" si="1"/>
        <v>102.23616929380329</v>
      </c>
    </row>
    <row r="66" spans="1:7" ht="28.5">
      <c r="A66" s="102"/>
      <c r="B66" s="102" t="s">
        <v>122</v>
      </c>
      <c r="C66" s="103" t="s">
        <v>121</v>
      </c>
      <c r="D66" s="169">
        <f>SUM(D67:D68)</f>
        <v>8060545</v>
      </c>
      <c r="E66" s="169">
        <f>SUM(E67:E68)</f>
        <v>8025545</v>
      </c>
      <c r="F66" s="169">
        <f>SUM(F67:F68)</f>
        <v>8248326.52</v>
      </c>
      <c r="G66" s="150">
        <f t="shared" si="1"/>
        <v>102.77590518774737</v>
      </c>
    </row>
    <row r="67" spans="1:7" ht="13.5">
      <c r="A67" s="104"/>
      <c r="B67" s="105"/>
      <c r="C67" s="124" t="s">
        <v>12</v>
      </c>
      <c r="D67" s="153">
        <v>7861644</v>
      </c>
      <c r="E67" s="164">
        <v>7861644</v>
      </c>
      <c r="F67" s="153">
        <v>7995684</v>
      </c>
      <c r="G67" s="151">
        <f t="shared" si="1"/>
        <v>101.70498689587065</v>
      </c>
    </row>
    <row r="68" spans="1:7" ht="13.5">
      <c r="A68" s="104"/>
      <c r="B68" s="105"/>
      <c r="C68" s="124" t="s">
        <v>58</v>
      </c>
      <c r="D68" s="153">
        <v>198901</v>
      </c>
      <c r="E68" s="164">
        <v>163901</v>
      </c>
      <c r="F68" s="153">
        <v>252642.52</v>
      </c>
      <c r="G68" s="151">
        <f t="shared" si="1"/>
        <v>154.14336703253792</v>
      </c>
    </row>
    <row r="69" spans="1:7" ht="42.75">
      <c r="A69" s="104"/>
      <c r="B69" s="102" t="s">
        <v>119</v>
      </c>
      <c r="C69" s="103" t="s">
        <v>120</v>
      </c>
      <c r="D69" s="152">
        <f>SUM(D70:D73)</f>
        <v>1545839</v>
      </c>
      <c r="E69" s="152">
        <f>SUM(E70:E73)</f>
        <v>1545839</v>
      </c>
      <c r="F69" s="152">
        <f>SUM(F70:F73)</f>
        <v>1537089.8299999998</v>
      </c>
      <c r="G69" s="150">
        <f t="shared" si="1"/>
        <v>99.434018031632</v>
      </c>
    </row>
    <row r="70" spans="1:7" ht="14.25">
      <c r="A70" s="102"/>
      <c r="B70" s="105"/>
      <c r="C70" s="124" t="s">
        <v>39</v>
      </c>
      <c r="D70" s="153">
        <v>1462534</v>
      </c>
      <c r="E70" s="164">
        <v>1462534</v>
      </c>
      <c r="F70" s="153">
        <v>1459601.75</v>
      </c>
      <c r="G70" s="151">
        <f t="shared" si="1"/>
        <v>99.79950893449315</v>
      </c>
    </row>
    <row r="71" spans="1:7" ht="40.5">
      <c r="A71" s="104"/>
      <c r="B71" s="105"/>
      <c r="C71" s="124" t="s">
        <v>80</v>
      </c>
      <c r="D71" s="153">
        <v>37354</v>
      </c>
      <c r="E71" s="164">
        <v>37354</v>
      </c>
      <c r="F71" s="153">
        <v>38855.04</v>
      </c>
      <c r="G71" s="151">
        <f t="shared" si="1"/>
        <v>104.01841837554211</v>
      </c>
    </row>
    <row r="72" spans="1:7" ht="13.5">
      <c r="A72" s="104"/>
      <c r="B72" s="105"/>
      <c r="C72" s="124" t="s">
        <v>59</v>
      </c>
      <c r="D72" s="153">
        <v>45951</v>
      </c>
      <c r="E72" s="164">
        <v>45951</v>
      </c>
      <c r="F72" s="153">
        <v>38495.9</v>
      </c>
      <c r="G72" s="151">
        <f t="shared" si="1"/>
        <v>83.77597875998346</v>
      </c>
    </row>
    <row r="73" spans="1:7" ht="13.5">
      <c r="A73" s="104"/>
      <c r="B73" s="105"/>
      <c r="C73" s="124" t="s">
        <v>74</v>
      </c>
      <c r="D73" s="153">
        <v>0</v>
      </c>
      <c r="E73" s="153">
        <v>0</v>
      </c>
      <c r="F73" s="153">
        <v>137.14</v>
      </c>
      <c r="G73" s="151">
        <v>0</v>
      </c>
    </row>
    <row r="74" spans="1:7" ht="14.25">
      <c r="A74" s="102" t="s">
        <v>37</v>
      </c>
      <c r="B74" s="106"/>
      <c r="C74" s="103" t="s">
        <v>9</v>
      </c>
      <c r="D74" s="152">
        <f>D75+D77+D80+D82+D84</f>
        <v>32437056</v>
      </c>
      <c r="E74" s="152">
        <f>E75+E77+E80+E82+E84</f>
        <v>37401332</v>
      </c>
      <c r="F74" s="152">
        <f>F75+F77+F80+F82+F84</f>
        <v>37403861.31</v>
      </c>
      <c r="G74" s="150">
        <f t="shared" si="1"/>
        <v>100.00676262011203</v>
      </c>
    </row>
    <row r="75" spans="1:7" ht="28.5">
      <c r="A75" s="102"/>
      <c r="B75" s="106" t="s">
        <v>127</v>
      </c>
      <c r="C75" s="103" t="s">
        <v>128</v>
      </c>
      <c r="D75" s="152">
        <f>SUM(D76)</f>
        <v>25835811</v>
      </c>
      <c r="E75" s="152">
        <f>SUM(E76)</f>
        <v>25655677</v>
      </c>
      <c r="F75" s="152">
        <f>SUM(F76)</f>
        <v>25655677</v>
      </c>
      <c r="G75" s="150">
        <f t="shared" si="1"/>
        <v>100</v>
      </c>
    </row>
    <row r="76" spans="1:7" ht="14.25">
      <c r="A76" s="123"/>
      <c r="B76" s="125"/>
      <c r="C76" s="124" t="s">
        <v>11</v>
      </c>
      <c r="D76" s="153">
        <v>25835811</v>
      </c>
      <c r="E76" s="164">
        <v>25655677</v>
      </c>
      <c r="F76" s="153">
        <v>25655677</v>
      </c>
      <c r="G76" s="150">
        <f>F76/E76*100</f>
        <v>100</v>
      </c>
    </row>
    <row r="77" spans="1:7" ht="28.5">
      <c r="A77" s="123"/>
      <c r="B77" s="125" t="s">
        <v>172</v>
      </c>
      <c r="C77" s="103" t="s">
        <v>171</v>
      </c>
      <c r="D77" s="152">
        <f>SUM(D78:D79)</f>
        <v>0</v>
      </c>
      <c r="E77" s="152">
        <f>SUM(E78:E79)</f>
        <v>5144451</v>
      </c>
      <c r="F77" s="152">
        <f>SUM(F78:F79)</f>
        <v>5144451</v>
      </c>
      <c r="G77" s="150">
        <f>F77/E77*100</f>
        <v>100</v>
      </c>
    </row>
    <row r="78" spans="1:7" ht="14.25">
      <c r="A78" s="123"/>
      <c r="B78" s="125"/>
      <c r="C78" s="124" t="s">
        <v>190</v>
      </c>
      <c r="D78" s="153">
        <v>0</v>
      </c>
      <c r="E78" s="164">
        <v>144451</v>
      </c>
      <c r="F78" s="153">
        <v>144451</v>
      </c>
      <c r="G78" s="150">
        <f>F78/E78*100</f>
        <v>100</v>
      </c>
    </row>
    <row r="79" spans="1:7" ht="52.5" customHeight="1">
      <c r="A79" s="123"/>
      <c r="B79" s="125"/>
      <c r="C79" s="124" t="s">
        <v>90</v>
      </c>
      <c r="D79" s="153">
        <v>0</v>
      </c>
      <c r="E79" s="164">
        <v>5000000</v>
      </c>
      <c r="F79" s="153">
        <v>5000000</v>
      </c>
      <c r="G79" s="151">
        <f>F79/E79*100</f>
        <v>100</v>
      </c>
    </row>
    <row r="80" spans="1:7" ht="28.5">
      <c r="A80" s="123"/>
      <c r="B80" s="125" t="s">
        <v>129</v>
      </c>
      <c r="C80" s="103" t="s">
        <v>130</v>
      </c>
      <c r="D80" s="152">
        <f>SUM(D81)</f>
        <v>4370206</v>
      </c>
      <c r="E80" s="152">
        <f>SUM(E81)</f>
        <v>4370206</v>
      </c>
      <c r="F80" s="152">
        <f>SUM(F81)</f>
        <v>4370206</v>
      </c>
      <c r="G80" s="150">
        <f t="shared" si="1"/>
        <v>100</v>
      </c>
    </row>
    <row r="81" spans="1:7" ht="13.5">
      <c r="A81" s="123"/>
      <c r="B81" s="125"/>
      <c r="C81" s="124" t="s">
        <v>11</v>
      </c>
      <c r="D81" s="153">
        <v>4370206</v>
      </c>
      <c r="E81" s="164">
        <v>4370206</v>
      </c>
      <c r="F81" s="153">
        <v>4370206</v>
      </c>
      <c r="G81" s="151">
        <f t="shared" si="1"/>
        <v>100</v>
      </c>
    </row>
    <row r="82" spans="1:7" s="143" customFormat="1" ht="14.25">
      <c r="A82" s="128"/>
      <c r="B82" s="106" t="s">
        <v>175</v>
      </c>
      <c r="C82" s="103" t="s">
        <v>183</v>
      </c>
      <c r="D82" s="152">
        <f>SUM(D83)</f>
        <v>0</v>
      </c>
      <c r="E82" s="152">
        <f>SUM(E83)</f>
        <v>0</v>
      </c>
      <c r="F82" s="152">
        <f>SUM(F83)</f>
        <v>2529.31</v>
      </c>
      <c r="G82" s="150">
        <v>0</v>
      </c>
    </row>
    <row r="83" spans="1:7" ht="54">
      <c r="A83" s="123"/>
      <c r="B83" s="125"/>
      <c r="C83" s="124" t="s">
        <v>91</v>
      </c>
      <c r="D83" s="153">
        <v>0</v>
      </c>
      <c r="E83" s="153">
        <v>0</v>
      </c>
      <c r="F83" s="153">
        <v>2529.31</v>
      </c>
      <c r="G83" s="151">
        <v>0</v>
      </c>
    </row>
    <row r="84" spans="1:7" ht="28.5">
      <c r="A84" s="123"/>
      <c r="B84" s="125" t="s">
        <v>131</v>
      </c>
      <c r="C84" s="103" t="s">
        <v>132</v>
      </c>
      <c r="D84" s="152">
        <f>SUM(D85)</f>
        <v>2231039</v>
      </c>
      <c r="E84" s="152">
        <f>SUM(E85)</f>
        <v>2230998</v>
      </c>
      <c r="F84" s="152">
        <f>SUM(F85)</f>
        <v>2230998</v>
      </c>
      <c r="G84" s="150">
        <f>F84/E84*100</f>
        <v>100</v>
      </c>
    </row>
    <row r="85" spans="1:7" ht="13.5">
      <c r="A85" s="123"/>
      <c r="B85" s="125"/>
      <c r="C85" s="124" t="s">
        <v>11</v>
      </c>
      <c r="D85" s="153">
        <v>2231039</v>
      </c>
      <c r="E85" s="164">
        <v>2230998</v>
      </c>
      <c r="F85" s="153">
        <v>2230998</v>
      </c>
      <c r="G85" s="151">
        <f>F85/E85*100</f>
        <v>100</v>
      </c>
    </row>
    <row r="86" spans="1:7" ht="14.25">
      <c r="A86" s="102" t="s">
        <v>42</v>
      </c>
      <c r="B86" s="106"/>
      <c r="C86" s="103" t="s">
        <v>43</v>
      </c>
      <c r="D86" s="169">
        <f>D87+D90+D93+D97+D105+D115+D121</f>
        <v>4824441</v>
      </c>
      <c r="E86" s="169">
        <f>E87+E90+E93+E97+E105+E115+E121</f>
        <v>5324913.82</v>
      </c>
      <c r="F86" s="169">
        <f>F87+F90+F93+F97+F105+F115+F121</f>
        <v>5319877.7299999995</v>
      </c>
      <c r="G86" s="150">
        <f t="shared" si="1"/>
        <v>99.9054240092847</v>
      </c>
    </row>
    <row r="87" spans="1:7" ht="14.25">
      <c r="A87" s="102"/>
      <c r="B87" s="106" t="s">
        <v>123</v>
      </c>
      <c r="C87" s="103" t="s">
        <v>124</v>
      </c>
      <c r="D87" s="169">
        <f>SUM(D88:D89)</f>
        <v>76158</v>
      </c>
      <c r="E87" s="169">
        <f>SUM(E88:E89)</f>
        <v>66158</v>
      </c>
      <c r="F87" s="169">
        <f>SUM(F88:F89)</f>
        <v>76854.34</v>
      </c>
      <c r="G87" s="150">
        <f t="shared" si="1"/>
        <v>116.16787085462074</v>
      </c>
    </row>
    <row r="88" spans="1:7" ht="14.25">
      <c r="A88" s="102"/>
      <c r="B88" s="106"/>
      <c r="C88" s="124" t="s">
        <v>74</v>
      </c>
      <c r="D88" s="170">
        <v>0</v>
      </c>
      <c r="E88" s="171">
        <v>0</v>
      </c>
      <c r="F88" s="170">
        <v>3465.22</v>
      </c>
      <c r="G88" s="151">
        <v>0</v>
      </c>
    </row>
    <row r="89" spans="1:7" ht="14.25">
      <c r="A89" s="102"/>
      <c r="B89" s="106"/>
      <c r="C89" s="124" t="s">
        <v>44</v>
      </c>
      <c r="D89" s="170">
        <v>76158</v>
      </c>
      <c r="E89" s="164">
        <v>66158</v>
      </c>
      <c r="F89" s="170">
        <v>73389.12</v>
      </c>
      <c r="G89" s="151">
        <f t="shared" si="1"/>
        <v>110.93007648356962</v>
      </c>
    </row>
    <row r="90" spans="1:7" ht="14.25">
      <c r="A90" s="102"/>
      <c r="B90" s="106" t="s">
        <v>125</v>
      </c>
      <c r="C90" s="103" t="s">
        <v>126</v>
      </c>
      <c r="D90" s="169">
        <f>SUM(D91:D92)</f>
        <v>12000</v>
      </c>
      <c r="E90" s="169">
        <f>SUM(E91:E92)</f>
        <v>22000</v>
      </c>
      <c r="F90" s="169">
        <f>SUM(F91:F92)</f>
        <v>20501.23</v>
      </c>
      <c r="G90" s="150">
        <f t="shared" si="1"/>
        <v>93.18740909090909</v>
      </c>
    </row>
    <row r="91" spans="1:7" ht="14.25">
      <c r="A91" s="102"/>
      <c r="B91" s="106"/>
      <c r="C91" s="124" t="s">
        <v>74</v>
      </c>
      <c r="D91" s="170">
        <v>0</v>
      </c>
      <c r="E91" s="171">
        <v>0</v>
      </c>
      <c r="F91" s="170">
        <v>31</v>
      </c>
      <c r="G91" s="151">
        <v>0</v>
      </c>
    </row>
    <row r="92" spans="1:7" ht="54.75">
      <c r="A92" s="102"/>
      <c r="B92" s="126"/>
      <c r="C92" s="127" t="s">
        <v>92</v>
      </c>
      <c r="D92" s="153">
        <v>12000</v>
      </c>
      <c r="E92" s="164">
        <v>22000</v>
      </c>
      <c r="F92" s="153">
        <v>20470.23</v>
      </c>
      <c r="G92" s="151">
        <f t="shared" si="1"/>
        <v>93.0465</v>
      </c>
    </row>
    <row r="93" spans="1:7" ht="14.25">
      <c r="A93" s="102"/>
      <c r="B93" s="126" t="s">
        <v>133</v>
      </c>
      <c r="C93" s="142" t="s">
        <v>134</v>
      </c>
      <c r="D93" s="152">
        <f>SUM(D94:D96)</f>
        <v>50160</v>
      </c>
      <c r="E93" s="152">
        <f>SUM(E94:E96)</f>
        <v>45160</v>
      </c>
      <c r="F93" s="152">
        <f>SUM(F94:F96)</f>
        <v>44540.06</v>
      </c>
      <c r="G93" s="150">
        <f t="shared" si="1"/>
        <v>98.6272364924712</v>
      </c>
    </row>
    <row r="94" spans="1:7" ht="14.25">
      <c r="A94" s="102"/>
      <c r="B94" s="126"/>
      <c r="C94" s="127" t="s">
        <v>41</v>
      </c>
      <c r="D94" s="153">
        <v>30000</v>
      </c>
      <c r="E94" s="164">
        <v>25000</v>
      </c>
      <c r="F94" s="153">
        <v>23717.46</v>
      </c>
      <c r="G94" s="151">
        <f t="shared" si="1"/>
        <v>94.86984</v>
      </c>
    </row>
    <row r="95" spans="1:7" ht="14.25">
      <c r="A95" s="102"/>
      <c r="B95" s="126"/>
      <c r="C95" s="127" t="s">
        <v>177</v>
      </c>
      <c r="D95" s="153">
        <v>0</v>
      </c>
      <c r="E95" s="164">
        <v>0</v>
      </c>
      <c r="F95" s="153">
        <v>62.6</v>
      </c>
      <c r="G95" s="151">
        <v>0</v>
      </c>
    </row>
    <row r="96" spans="1:7" ht="68.25">
      <c r="A96" s="102"/>
      <c r="B96" s="126"/>
      <c r="C96" s="127" t="s">
        <v>85</v>
      </c>
      <c r="D96" s="153">
        <v>20160</v>
      </c>
      <c r="E96" s="164">
        <v>20160</v>
      </c>
      <c r="F96" s="153">
        <v>20760</v>
      </c>
      <c r="G96" s="151">
        <f t="shared" si="1"/>
        <v>102.97619047619047</v>
      </c>
    </row>
    <row r="97" spans="1:7" ht="14.25">
      <c r="A97" s="102"/>
      <c r="B97" s="126" t="s">
        <v>135</v>
      </c>
      <c r="C97" s="142" t="s">
        <v>136</v>
      </c>
      <c r="D97" s="152">
        <f>SUM(D98:D104)</f>
        <v>104761</v>
      </c>
      <c r="E97" s="152">
        <f>SUM(E98:E104)</f>
        <v>146903.16</v>
      </c>
      <c r="F97" s="152">
        <f>SUM(F98:F104)</f>
        <v>151944.92</v>
      </c>
      <c r="G97" s="150">
        <f t="shared" si="1"/>
        <v>103.43202964456313</v>
      </c>
    </row>
    <row r="98" spans="1:7" ht="14.25">
      <c r="A98" s="102"/>
      <c r="B98" s="125"/>
      <c r="C98" s="124" t="s">
        <v>40</v>
      </c>
      <c r="D98" s="153">
        <v>55281</v>
      </c>
      <c r="E98" s="164">
        <v>281</v>
      </c>
      <c r="F98" s="153">
        <v>305</v>
      </c>
      <c r="G98" s="151">
        <f t="shared" si="1"/>
        <v>108.54092526690391</v>
      </c>
    </row>
    <row r="99" spans="1:7" s="158" customFormat="1" ht="24.75" customHeight="1">
      <c r="A99" s="104"/>
      <c r="B99" s="157"/>
      <c r="C99" s="124" t="s">
        <v>191</v>
      </c>
      <c r="D99" s="153">
        <v>0</v>
      </c>
      <c r="E99" s="153">
        <v>0</v>
      </c>
      <c r="F99" s="153">
        <v>2343.17</v>
      </c>
      <c r="G99" s="151">
        <v>0</v>
      </c>
    </row>
    <row r="100" spans="1:7" ht="68.25">
      <c r="A100" s="102"/>
      <c r="B100" s="125"/>
      <c r="C100" s="124" t="s">
        <v>167</v>
      </c>
      <c r="D100" s="153">
        <v>0</v>
      </c>
      <c r="E100" s="164">
        <v>56100</v>
      </c>
      <c r="F100" s="153">
        <v>55997.62</v>
      </c>
      <c r="G100" s="151">
        <f t="shared" si="1"/>
        <v>99.81750445632798</v>
      </c>
    </row>
    <row r="101" spans="1:7" ht="14.25">
      <c r="A101" s="102"/>
      <c r="B101" s="125"/>
      <c r="C101" s="124" t="s">
        <v>44</v>
      </c>
      <c r="D101" s="153">
        <v>13500</v>
      </c>
      <c r="E101" s="153">
        <v>0</v>
      </c>
      <c r="F101" s="153">
        <v>0</v>
      </c>
      <c r="G101" s="151">
        <v>0</v>
      </c>
    </row>
    <row r="102" spans="1:7" ht="14.25">
      <c r="A102" s="102"/>
      <c r="B102" s="125"/>
      <c r="C102" s="124" t="s">
        <v>177</v>
      </c>
      <c r="D102" s="153">
        <v>0</v>
      </c>
      <c r="E102" s="172">
        <v>0</v>
      </c>
      <c r="F102" s="153">
        <v>2356.12</v>
      </c>
      <c r="G102" s="151">
        <v>0</v>
      </c>
    </row>
    <row r="103" spans="1:7" ht="27.75">
      <c r="A103" s="102"/>
      <c r="B103" s="125"/>
      <c r="C103" s="124" t="s">
        <v>105</v>
      </c>
      <c r="D103" s="153">
        <v>0</v>
      </c>
      <c r="E103" s="164">
        <v>60000</v>
      </c>
      <c r="F103" s="153">
        <v>60000</v>
      </c>
      <c r="G103" s="151">
        <f t="shared" si="1"/>
        <v>100</v>
      </c>
    </row>
    <row r="104" spans="1:7" ht="14.25">
      <c r="A104" s="102"/>
      <c r="B104" s="125"/>
      <c r="C104" s="124" t="s">
        <v>41</v>
      </c>
      <c r="D104" s="153">
        <v>35980</v>
      </c>
      <c r="E104" s="164">
        <v>30522.16</v>
      </c>
      <c r="F104" s="153">
        <v>30943.01</v>
      </c>
      <c r="G104" s="151">
        <f t="shared" si="1"/>
        <v>101.37883426336798</v>
      </c>
    </row>
    <row r="105" spans="1:7" ht="14.25">
      <c r="A105" s="102"/>
      <c r="B105" s="125" t="s">
        <v>137</v>
      </c>
      <c r="C105" s="103" t="s">
        <v>138</v>
      </c>
      <c r="D105" s="152">
        <f>SUM(D106:D114)</f>
        <v>4465843</v>
      </c>
      <c r="E105" s="152">
        <f>SUM(E106:E114)</f>
        <v>4534507</v>
      </c>
      <c r="F105" s="152">
        <f>SUM(F106:F114)</f>
        <v>4523207.57</v>
      </c>
      <c r="G105" s="150">
        <f t="shared" si="1"/>
        <v>99.75081238158857</v>
      </c>
    </row>
    <row r="106" spans="1:7" ht="54.75">
      <c r="A106" s="102"/>
      <c r="B106" s="125"/>
      <c r="C106" s="124" t="s">
        <v>86</v>
      </c>
      <c r="D106" s="153">
        <v>4228660</v>
      </c>
      <c r="E106" s="153">
        <v>0</v>
      </c>
      <c r="F106" s="153">
        <v>0</v>
      </c>
      <c r="G106" s="151">
        <v>0</v>
      </c>
    </row>
    <row r="107" spans="1:7" ht="14.25">
      <c r="A107" s="102"/>
      <c r="B107" s="125"/>
      <c r="C107" s="124" t="s">
        <v>44</v>
      </c>
      <c r="D107" s="153">
        <v>72100</v>
      </c>
      <c r="E107" s="164">
        <v>22800</v>
      </c>
      <c r="F107" s="153">
        <v>7400</v>
      </c>
      <c r="G107" s="151">
        <f t="shared" si="1"/>
        <v>32.45614035087719</v>
      </c>
    </row>
    <row r="108" spans="1:7" ht="68.25">
      <c r="A108" s="102"/>
      <c r="B108" s="125"/>
      <c r="C108" s="124" t="s">
        <v>85</v>
      </c>
      <c r="D108" s="153">
        <v>69281</v>
      </c>
      <c r="E108" s="164">
        <v>64022</v>
      </c>
      <c r="F108" s="153">
        <v>64565.06</v>
      </c>
      <c r="G108" s="151">
        <f t="shared" si="1"/>
        <v>100.84823966761425</v>
      </c>
    </row>
    <row r="109" spans="1:7" ht="14.25">
      <c r="A109" s="102"/>
      <c r="B109" s="125"/>
      <c r="C109" s="124" t="s">
        <v>178</v>
      </c>
      <c r="D109" s="153">
        <v>0</v>
      </c>
      <c r="E109" s="164">
        <v>0</v>
      </c>
      <c r="F109" s="153">
        <v>4511.26</v>
      </c>
      <c r="G109" s="151">
        <v>0</v>
      </c>
    </row>
    <row r="110" spans="1:7" ht="14.25">
      <c r="A110" s="102"/>
      <c r="B110" s="125"/>
      <c r="C110" s="124" t="s">
        <v>41</v>
      </c>
      <c r="D110" s="153">
        <v>95052</v>
      </c>
      <c r="E110" s="164">
        <v>167617</v>
      </c>
      <c r="F110" s="153">
        <v>166628.19</v>
      </c>
      <c r="G110" s="151">
        <f t="shared" si="1"/>
        <v>99.41007773674508</v>
      </c>
    </row>
    <row r="111" spans="1:7" ht="54.75">
      <c r="A111" s="102"/>
      <c r="B111" s="125"/>
      <c r="C111" s="124" t="s">
        <v>101</v>
      </c>
      <c r="D111" s="153">
        <v>0</v>
      </c>
      <c r="E111" s="164">
        <v>50550</v>
      </c>
      <c r="F111" s="153">
        <v>50550</v>
      </c>
      <c r="G111" s="151">
        <f t="shared" si="1"/>
        <v>100</v>
      </c>
    </row>
    <row r="112" spans="1:7" ht="41.25">
      <c r="A112" s="102"/>
      <c r="B112" s="125"/>
      <c r="C112" s="124" t="s">
        <v>192</v>
      </c>
      <c r="D112" s="153">
        <v>0</v>
      </c>
      <c r="E112" s="164">
        <v>0</v>
      </c>
      <c r="F112" s="153">
        <v>9.53</v>
      </c>
      <c r="G112" s="151">
        <v>0</v>
      </c>
    </row>
    <row r="113" spans="1:7" ht="70.5" customHeight="1">
      <c r="A113" s="102"/>
      <c r="B113" s="125"/>
      <c r="C113" s="124" t="s">
        <v>170</v>
      </c>
      <c r="D113" s="153">
        <v>0</v>
      </c>
      <c r="E113" s="164">
        <v>4228660</v>
      </c>
      <c r="F113" s="153">
        <v>4228659.53</v>
      </c>
      <c r="G113" s="151">
        <f t="shared" si="1"/>
        <v>99.99998888536796</v>
      </c>
    </row>
    <row r="114" spans="1:7" ht="14.25">
      <c r="A114" s="102"/>
      <c r="B114" s="125"/>
      <c r="C114" s="124" t="s">
        <v>40</v>
      </c>
      <c r="D114" s="153">
        <v>750</v>
      </c>
      <c r="E114" s="164">
        <v>858</v>
      </c>
      <c r="F114" s="153">
        <v>884</v>
      </c>
      <c r="G114" s="151">
        <f t="shared" si="1"/>
        <v>103.03030303030303</v>
      </c>
    </row>
    <row r="115" spans="1:7" ht="28.5">
      <c r="A115" s="102"/>
      <c r="B115" s="106" t="s">
        <v>139</v>
      </c>
      <c r="C115" s="103" t="s">
        <v>140</v>
      </c>
      <c r="D115" s="152">
        <f>SUM(D116:D120)</f>
        <v>115519</v>
      </c>
      <c r="E115" s="152">
        <f>SUM(E116:E120)</f>
        <v>132947</v>
      </c>
      <c r="F115" s="152">
        <f>SUM(F116:F120)</f>
        <v>134416.67999999996</v>
      </c>
      <c r="G115" s="150">
        <f t="shared" si="1"/>
        <v>101.10546307927217</v>
      </c>
    </row>
    <row r="116" spans="1:7" ht="68.25">
      <c r="A116" s="102"/>
      <c r="B116" s="125"/>
      <c r="C116" s="124" t="s">
        <v>85</v>
      </c>
      <c r="D116" s="153">
        <v>25527</v>
      </c>
      <c r="E116" s="164">
        <v>35214</v>
      </c>
      <c r="F116" s="153">
        <v>35414</v>
      </c>
      <c r="G116" s="151">
        <f t="shared" si="1"/>
        <v>100.56795592662009</v>
      </c>
    </row>
    <row r="117" spans="1:7" ht="14.25">
      <c r="A117" s="102"/>
      <c r="B117" s="126"/>
      <c r="C117" s="127" t="s">
        <v>44</v>
      </c>
      <c r="D117" s="153">
        <v>89842</v>
      </c>
      <c r="E117" s="164">
        <v>97583</v>
      </c>
      <c r="F117" s="153">
        <v>97583.98</v>
      </c>
      <c r="G117" s="151">
        <f t="shared" si="1"/>
        <v>100.0010042732853</v>
      </c>
    </row>
    <row r="118" spans="1:7" ht="14.25">
      <c r="A118" s="102"/>
      <c r="B118" s="126"/>
      <c r="C118" s="127" t="s">
        <v>177</v>
      </c>
      <c r="D118" s="153">
        <v>0</v>
      </c>
      <c r="E118" s="164">
        <v>0</v>
      </c>
      <c r="F118" s="153">
        <v>1018.8</v>
      </c>
      <c r="G118" s="151">
        <v>0</v>
      </c>
    </row>
    <row r="119" spans="1:7" ht="41.25">
      <c r="A119" s="102"/>
      <c r="B119" s="126"/>
      <c r="C119" s="124" t="s">
        <v>192</v>
      </c>
      <c r="D119" s="153">
        <v>0</v>
      </c>
      <c r="E119" s="164">
        <v>0</v>
      </c>
      <c r="F119" s="153">
        <v>329.9</v>
      </c>
      <c r="G119" s="151">
        <v>0</v>
      </c>
    </row>
    <row r="120" spans="1:7" ht="14.25">
      <c r="A120" s="102"/>
      <c r="B120" s="125"/>
      <c r="C120" s="124" t="s">
        <v>41</v>
      </c>
      <c r="D120" s="153">
        <v>150</v>
      </c>
      <c r="E120" s="164">
        <v>150</v>
      </c>
      <c r="F120" s="153">
        <v>70</v>
      </c>
      <c r="G120" s="151">
        <f t="shared" si="1"/>
        <v>46.666666666666664</v>
      </c>
    </row>
    <row r="121" spans="1:7" ht="14.25">
      <c r="A121" s="102"/>
      <c r="B121" s="106" t="s">
        <v>169</v>
      </c>
      <c r="C121" s="103" t="s">
        <v>116</v>
      </c>
      <c r="D121" s="152">
        <f>SUM(D122)</f>
        <v>0</v>
      </c>
      <c r="E121" s="152">
        <f>SUM(E122)</f>
        <v>377238.66</v>
      </c>
      <c r="F121" s="152">
        <f>SUM(F122)</f>
        <v>368412.93</v>
      </c>
      <c r="G121" s="150">
        <f aca="true" t="shared" si="2" ref="G121:G164">F121/E121*100</f>
        <v>97.66043861994422</v>
      </c>
    </row>
    <row r="122" spans="1:7" ht="74.25" customHeight="1">
      <c r="A122" s="102"/>
      <c r="B122" s="125"/>
      <c r="C122" s="124" t="s">
        <v>88</v>
      </c>
      <c r="D122" s="153">
        <v>0</v>
      </c>
      <c r="E122" s="164">
        <v>377238.66</v>
      </c>
      <c r="F122" s="153">
        <v>368412.93</v>
      </c>
      <c r="G122" s="151">
        <f t="shared" si="2"/>
        <v>97.66043861994422</v>
      </c>
    </row>
    <row r="123" spans="1:7" ht="14.25">
      <c r="A123" s="102" t="s">
        <v>26</v>
      </c>
      <c r="B123" s="106"/>
      <c r="C123" s="103" t="s">
        <v>5</v>
      </c>
      <c r="D123" s="152">
        <f>SUM(D125:D125)</f>
        <v>2599700</v>
      </c>
      <c r="E123" s="152">
        <f>SUM(E125:E125)</f>
        <v>2382272</v>
      </c>
      <c r="F123" s="152">
        <f>SUM(F125:F125)</f>
        <v>2382270.25</v>
      </c>
      <c r="G123" s="150">
        <f t="shared" si="2"/>
        <v>99.99992654071409</v>
      </c>
    </row>
    <row r="124" spans="1:7" ht="42.75">
      <c r="A124" s="102"/>
      <c r="B124" s="106" t="s">
        <v>27</v>
      </c>
      <c r="C124" s="103" t="s">
        <v>141</v>
      </c>
      <c r="D124" s="152">
        <f>SUM(D125)</f>
        <v>2599700</v>
      </c>
      <c r="E124" s="152">
        <f>SUM(E125)</f>
        <v>2382272</v>
      </c>
      <c r="F124" s="152">
        <f>SUM(F125)</f>
        <v>2382270.25</v>
      </c>
      <c r="G124" s="150">
        <f t="shared" si="2"/>
        <v>99.99992654071409</v>
      </c>
    </row>
    <row r="125" spans="1:7" ht="54">
      <c r="A125" s="104"/>
      <c r="B125" s="125"/>
      <c r="C125" s="124" t="s">
        <v>67</v>
      </c>
      <c r="D125" s="153">
        <v>2599700</v>
      </c>
      <c r="E125" s="164">
        <v>2382272</v>
      </c>
      <c r="F125" s="153">
        <v>2382270.25</v>
      </c>
      <c r="G125" s="151">
        <f t="shared" si="2"/>
        <v>99.99992654071409</v>
      </c>
    </row>
    <row r="126" spans="1:7" ht="14.25">
      <c r="A126" s="102" t="s">
        <v>55</v>
      </c>
      <c r="B126" s="128"/>
      <c r="C126" s="103" t="s">
        <v>57</v>
      </c>
      <c r="D126" s="152">
        <f>D127+D131+D133+D138+D144+D140</f>
        <v>1895054</v>
      </c>
      <c r="E126" s="152">
        <f>E128+E129+E130+E132+E134+E135+E137+E139+E145+E146+E147+E148+E149+E140</f>
        <v>2065915.4699999997</v>
      </c>
      <c r="F126" s="152">
        <f>F127+F131+F133+F138+F144+F140</f>
        <v>2072273.85</v>
      </c>
      <c r="G126" s="150">
        <f t="shared" si="2"/>
        <v>100.3077754192915</v>
      </c>
    </row>
    <row r="127" spans="1:7" ht="14.25">
      <c r="A127" s="102"/>
      <c r="B127" s="128" t="s">
        <v>142</v>
      </c>
      <c r="C127" s="103" t="s">
        <v>143</v>
      </c>
      <c r="D127" s="152">
        <f>SUM(D128:D130)</f>
        <v>829214</v>
      </c>
      <c r="E127" s="152">
        <f>SUM(E128:E130)</f>
        <v>888685.15</v>
      </c>
      <c r="F127" s="152">
        <f>SUM(F128:F130)</f>
        <v>889221.4</v>
      </c>
      <c r="G127" s="150">
        <f t="shared" si="2"/>
        <v>100.0603419557534</v>
      </c>
    </row>
    <row r="128" spans="1:7" ht="14.25">
      <c r="A128" s="102"/>
      <c r="B128" s="128"/>
      <c r="C128" s="124" t="s">
        <v>74</v>
      </c>
      <c r="D128" s="153">
        <v>800</v>
      </c>
      <c r="E128" s="164">
        <v>1549.18</v>
      </c>
      <c r="F128" s="153">
        <v>2085.43</v>
      </c>
      <c r="G128" s="151">
        <f t="shared" si="2"/>
        <v>134.61508669102363</v>
      </c>
    </row>
    <row r="129" spans="1:7" ht="27.75">
      <c r="A129" s="102"/>
      <c r="B129" s="128"/>
      <c r="C129" s="124" t="s">
        <v>105</v>
      </c>
      <c r="D129" s="153">
        <v>0</v>
      </c>
      <c r="E129" s="164">
        <v>38491.33</v>
      </c>
      <c r="F129" s="153">
        <v>38491.33</v>
      </c>
      <c r="G129" s="151">
        <f t="shared" si="2"/>
        <v>100</v>
      </c>
    </row>
    <row r="130" spans="1:7" ht="54.75">
      <c r="A130" s="102"/>
      <c r="B130" s="128"/>
      <c r="C130" s="124" t="s">
        <v>73</v>
      </c>
      <c r="D130" s="153">
        <v>828414</v>
      </c>
      <c r="E130" s="164">
        <v>848644.64</v>
      </c>
      <c r="F130" s="153">
        <v>848644.64</v>
      </c>
      <c r="G130" s="151">
        <f t="shared" si="2"/>
        <v>100</v>
      </c>
    </row>
    <row r="131" spans="1:7" ht="14.25">
      <c r="A131" s="102"/>
      <c r="B131" s="128" t="s">
        <v>56</v>
      </c>
      <c r="C131" s="103" t="s">
        <v>50</v>
      </c>
      <c r="D131" s="152">
        <f>SUM(D132)</f>
        <v>492000</v>
      </c>
      <c r="E131" s="152">
        <f>SUM(E132)</f>
        <v>524912</v>
      </c>
      <c r="F131" s="152">
        <f>SUM(F132)</f>
        <v>524765.63</v>
      </c>
      <c r="G131" s="150">
        <f t="shared" si="2"/>
        <v>99.9721153259975</v>
      </c>
    </row>
    <row r="132" spans="1:7" s="160" customFormat="1" ht="54">
      <c r="A132" s="104"/>
      <c r="B132" s="123"/>
      <c r="C132" s="124" t="s">
        <v>63</v>
      </c>
      <c r="D132" s="153">
        <v>492000</v>
      </c>
      <c r="E132" s="164">
        <v>524912</v>
      </c>
      <c r="F132" s="153">
        <v>524765.63</v>
      </c>
      <c r="G132" s="151">
        <f t="shared" si="2"/>
        <v>99.9721153259975</v>
      </c>
    </row>
    <row r="133" spans="1:7" s="160" customFormat="1" ht="14.25">
      <c r="A133" s="104"/>
      <c r="B133" s="128" t="s">
        <v>146</v>
      </c>
      <c r="C133" s="103" t="s">
        <v>145</v>
      </c>
      <c r="D133" s="152">
        <f>SUM(D134:D137)</f>
        <v>202070</v>
      </c>
      <c r="E133" s="152">
        <f>SUM(E134:E137)</f>
        <v>241493.32</v>
      </c>
      <c r="F133" s="152">
        <f>SUM(F134:F137)</f>
        <v>240559.72</v>
      </c>
      <c r="G133" s="150">
        <f t="shared" si="2"/>
        <v>99.61340545568713</v>
      </c>
    </row>
    <row r="134" spans="1:7" s="160" customFormat="1" ht="14.25">
      <c r="A134" s="104"/>
      <c r="B134" s="128"/>
      <c r="C134" s="124" t="s">
        <v>44</v>
      </c>
      <c r="D134" s="153">
        <v>2386</v>
      </c>
      <c r="E134" s="164">
        <v>2386</v>
      </c>
      <c r="F134" s="153">
        <v>1350.8</v>
      </c>
      <c r="G134" s="151">
        <f t="shared" si="2"/>
        <v>56.613579212070405</v>
      </c>
    </row>
    <row r="135" spans="1:7" s="160" customFormat="1" ht="54.75">
      <c r="A135" s="104"/>
      <c r="B135" s="128"/>
      <c r="C135" s="124" t="s">
        <v>79</v>
      </c>
      <c r="D135" s="153">
        <v>15812</v>
      </c>
      <c r="E135" s="164">
        <v>14323.65</v>
      </c>
      <c r="F135" s="153">
        <v>14323.65</v>
      </c>
      <c r="G135" s="151">
        <f t="shared" si="2"/>
        <v>100</v>
      </c>
    </row>
    <row r="136" spans="1:7" s="160" customFormat="1" ht="27.75">
      <c r="A136" s="104"/>
      <c r="B136" s="128"/>
      <c r="C136" s="124" t="s">
        <v>179</v>
      </c>
      <c r="D136" s="153">
        <v>0</v>
      </c>
      <c r="E136" s="164">
        <v>0</v>
      </c>
      <c r="F136" s="153">
        <v>101.6</v>
      </c>
      <c r="G136" s="151">
        <v>0</v>
      </c>
    </row>
    <row r="137" spans="1:7" s="160" customFormat="1" ht="54.75">
      <c r="A137" s="104"/>
      <c r="B137" s="128"/>
      <c r="C137" s="124" t="s">
        <v>73</v>
      </c>
      <c r="D137" s="153">
        <v>183872</v>
      </c>
      <c r="E137" s="164">
        <v>224783.67</v>
      </c>
      <c r="F137" s="153">
        <v>224783.67</v>
      </c>
      <c r="G137" s="151">
        <f t="shared" si="2"/>
        <v>100</v>
      </c>
    </row>
    <row r="138" spans="1:7" s="160" customFormat="1" ht="28.5">
      <c r="A138" s="104"/>
      <c r="B138" s="128" t="s">
        <v>95</v>
      </c>
      <c r="C138" s="103" t="s">
        <v>99</v>
      </c>
      <c r="D138" s="152">
        <f>SUM(D139)</f>
        <v>324000</v>
      </c>
      <c r="E138" s="152">
        <f>SUM(E139)</f>
        <v>329000</v>
      </c>
      <c r="F138" s="152">
        <f>SUM(F139)</f>
        <v>328980.81</v>
      </c>
      <c r="G138" s="150">
        <f t="shared" si="2"/>
        <v>99.99416717325228</v>
      </c>
    </row>
    <row r="139" spans="1:7" s="143" customFormat="1" ht="54.75">
      <c r="A139" s="102"/>
      <c r="B139" s="128"/>
      <c r="C139" s="124" t="s">
        <v>63</v>
      </c>
      <c r="D139" s="153">
        <v>324000</v>
      </c>
      <c r="E139" s="165">
        <v>329000</v>
      </c>
      <c r="F139" s="153">
        <v>328980.81</v>
      </c>
      <c r="G139" s="151">
        <f t="shared" si="2"/>
        <v>99.99416717325228</v>
      </c>
    </row>
    <row r="140" spans="1:7" s="143" customFormat="1" ht="14.25">
      <c r="A140" s="102"/>
      <c r="B140" s="128" t="s">
        <v>180</v>
      </c>
      <c r="C140" s="103" t="s">
        <v>181</v>
      </c>
      <c r="D140" s="152">
        <f>SUM(D141:D143)</f>
        <v>0</v>
      </c>
      <c r="E140" s="152">
        <f>SUM(E141:E143)</f>
        <v>4055</v>
      </c>
      <c r="F140" s="152">
        <f>SUM(F141:F143)</f>
        <v>17196.85</v>
      </c>
      <c r="G140" s="156">
        <f t="shared" si="2"/>
        <v>424.0900123304562</v>
      </c>
    </row>
    <row r="141" spans="1:7" s="143" customFormat="1" ht="14.25">
      <c r="A141" s="102"/>
      <c r="B141" s="128"/>
      <c r="C141" s="124" t="s">
        <v>177</v>
      </c>
      <c r="D141" s="153">
        <v>0</v>
      </c>
      <c r="E141" s="166">
        <v>0</v>
      </c>
      <c r="F141" s="153">
        <v>12175.21</v>
      </c>
      <c r="G141" s="151">
        <v>0</v>
      </c>
    </row>
    <row r="142" spans="1:7" s="143" customFormat="1" ht="14.25">
      <c r="A142" s="102"/>
      <c r="B142" s="128"/>
      <c r="C142" s="124" t="s">
        <v>41</v>
      </c>
      <c r="D142" s="153">
        <v>0</v>
      </c>
      <c r="E142" s="166">
        <v>0</v>
      </c>
      <c r="F142" s="153">
        <v>966.64</v>
      </c>
      <c r="G142" s="151">
        <v>0</v>
      </c>
    </row>
    <row r="143" spans="1:7" s="143" customFormat="1" ht="30.75" customHeight="1">
      <c r="A143" s="102"/>
      <c r="B143" s="128"/>
      <c r="C143" s="124" t="s">
        <v>193</v>
      </c>
      <c r="D143" s="153">
        <v>0</v>
      </c>
      <c r="E143" s="166">
        <v>4055</v>
      </c>
      <c r="F143" s="153">
        <v>4055</v>
      </c>
      <c r="G143" s="151">
        <f t="shared" si="2"/>
        <v>100</v>
      </c>
    </row>
    <row r="144" spans="1:7" s="143" customFormat="1" ht="42.75">
      <c r="A144" s="102"/>
      <c r="B144" s="128" t="s">
        <v>144</v>
      </c>
      <c r="C144" s="103" t="s">
        <v>147</v>
      </c>
      <c r="D144" s="152">
        <f>SUM(D145:D149)</f>
        <v>47770</v>
      </c>
      <c r="E144" s="152">
        <f>SUM(E145:E149)</f>
        <v>77770</v>
      </c>
      <c r="F144" s="152">
        <f>SUM(F145:F149)</f>
        <v>71549.44</v>
      </c>
      <c r="G144" s="150">
        <f t="shared" si="2"/>
        <v>92.0013372765848</v>
      </c>
    </row>
    <row r="145" spans="1:7" s="143" customFormat="1" ht="68.25">
      <c r="A145" s="102"/>
      <c r="B145" s="128"/>
      <c r="C145" s="124" t="s">
        <v>84</v>
      </c>
      <c r="D145" s="153">
        <v>42500</v>
      </c>
      <c r="E145" s="164">
        <v>42500</v>
      </c>
      <c r="F145" s="153">
        <v>35608.87</v>
      </c>
      <c r="G145" s="151">
        <f t="shared" si="2"/>
        <v>83.78557647058824</v>
      </c>
    </row>
    <row r="146" spans="1:7" s="143" customFormat="1" ht="14.25">
      <c r="A146" s="102"/>
      <c r="B146" s="128"/>
      <c r="C146" s="124" t="s">
        <v>44</v>
      </c>
      <c r="D146" s="153">
        <v>3500</v>
      </c>
      <c r="E146" s="164">
        <v>3500</v>
      </c>
      <c r="F146" s="153">
        <v>2185</v>
      </c>
      <c r="G146" s="151">
        <f t="shared" si="2"/>
        <v>62.42857142857143</v>
      </c>
    </row>
    <row r="147" spans="1:7" s="143" customFormat="1" ht="14.25">
      <c r="A147" s="102"/>
      <c r="B147" s="128"/>
      <c r="C147" s="124" t="s">
        <v>74</v>
      </c>
      <c r="D147" s="153">
        <v>1570</v>
      </c>
      <c r="E147" s="164">
        <v>1570</v>
      </c>
      <c r="F147" s="153">
        <v>1312.57</v>
      </c>
      <c r="G147" s="151">
        <f t="shared" si="2"/>
        <v>83.60318471337578</v>
      </c>
    </row>
    <row r="148" spans="1:7" s="143" customFormat="1" ht="14.25">
      <c r="A148" s="102"/>
      <c r="B148" s="128"/>
      <c r="C148" s="124" t="s">
        <v>41</v>
      </c>
      <c r="D148" s="153">
        <v>200</v>
      </c>
      <c r="E148" s="164">
        <v>200</v>
      </c>
      <c r="F148" s="153">
        <v>2443</v>
      </c>
      <c r="G148" s="151">
        <f t="shared" si="2"/>
        <v>1221.5</v>
      </c>
    </row>
    <row r="149" spans="1:7" s="143" customFormat="1" ht="54.75">
      <c r="A149" s="102"/>
      <c r="B149" s="128"/>
      <c r="C149" s="124" t="s">
        <v>168</v>
      </c>
      <c r="D149" s="153">
        <v>0</v>
      </c>
      <c r="E149" s="164">
        <v>30000</v>
      </c>
      <c r="F149" s="153">
        <v>30000</v>
      </c>
      <c r="G149" s="151">
        <f t="shared" si="2"/>
        <v>100</v>
      </c>
    </row>
    <row r="150" spans="1:7" ht="17.25" customHeight="1">
      <c r="A150" s="102" t="s">
        <v>28</v>
      </c>
      <c r="B150" s="106"/>
      <c r="C150" s="103" t="s">
        <v>60</v>
      </c>
      <c r="D150" s="169">
        <f>D151+D153+D155+D160</f>
        <v>1041928</v>
      </c>
      <c r="E150" s="169">
        <f>E151+E153+E155+E160</f>
        <v>1831178.88</v>
      </c>
      <c r="F150" s="169">
        <f>F151+F153+F155+F160</f>
        <v>1784697.04</v>
      </c>
      <c r="G150" s="150">
        <f t="shared" si="2"/>
        <v>97.46164394381832</v>
      </c>
    </row>
    <row r="151" spans="1:7" ht="30.75" customHeight="1">
      <c r="A151" s="102"/>
      <c r="B151" s="106" t="s">
        <v>29</v>
      </c>
      <c r="C151" s="103" t="s">
        <v>148</v>
      </c>
      <c r="D151" s="169">
        <f>SUM(D152)</f>
        <v>101000</v>
      </c>
      <c r="E151" s="169">
        <f>SUM(E152)</f>
        <v>111000</v>
      </c>
      <c r="F151" s="169">
        <f>SUM(F152)</f>
        <v>110792.17</v>
      </c>
      <c r="G151" s="150">
        <f t="shared" si="2"/>
        <v>99.81276576576576</v>
      </c>
    </row>
    <row r="152" spans="1:7" ht="54.75">
      <c r="A152" s="102"/>
      <c r="B152" s="106"/>
      <c r="C152" s="124" t="s">
        <v>63</v>
      </c>
      <c r="D152" s="170">
        <v>101000</v>
      </c>
      <c r="E152" s="164">
        <v>111000</v>
      </c>
      <c r="F152" s="170">
        <v>110792.17</v>
      </c>
      <c r="G152" s="151">
        <f t="shared" si="2"/>
        <v>99.81276576576576</v>
      </c>
    </row>
    <row r="153" spans="1:7" ht="28.5">
      <c r="A153" s="102"/>
      <c r="B153" s="106" t="s">
        <v>149</v>
      </c>
      <c r="C153" s="103" t="s">
        <v>150</v>
      </c>
      <c r="D153" s="169">
        <f>SUM(D154)</f>
        <v>21015</v>
      </c>
      <c r="E153" s="169">
        <f>SUM(E154)</f>
        <v>15910</v>
      </c>
      <c r="F153" s="169">
        <f>SUM(F154)</f>
        <v>15910</v>
      </c>
      <c r="G153" s="150">
        <f t="shared" si="2"/>
        <v>100</v>
      </c>
    </row>
    <row r="154" spans="1:7" ht="41.25">
      <c r="A154" s="102"/>
      <c r="B154" s="106"/>
      <c r="C154" s="124" t="s">
        <v>151</v>
      </c>
      <c r="D154" s="170">
        <v>21015</v>
      </c>
      <c r="E154" s="164">
        <v>15910</v>
      </c>
      <c r="F154" s="170">
        <v>15910</v>
      </c>
      <c r="G154" s="151">
        <f t="shared" si="2"/>
        <v>100</v>
      </c>
    </row>
    <row r="155" spans="1:7" ht="14.25">
      <c r="A155" s="102"/>
      <c r="B155" s="106" t="s">
        <v>152</v>
      </c>
      <c r="C155" s="103" t="s">
        <v>153</v>
      </c>
      <c r="D155" s="169">
        <f>SUM(D156:D159)</f>
        <v>807800</v>
      </c>
      <c r="E155" s="169">
        <f>SUM(E156:E159)</f>
        <v>831405.88</v>
      </c>
      <c r="F155" s="169">
        <f>SUM(F156:F159)</f>
        <v>816140.2</v>
      </c>
      <c r="G155" s="150">
        <f t="shared" si="2"/>
        <v>98.16387153768986</v>
      </c>
    </row>
    <row r="156" spans="1:7" s="158" customFormat="1" ht="27">
      <c r="A156" s="104"/>
      <c r="B156" s="157"/>
      <c r="C156" s="124" t="s">
        <v>194</v>
      </c>
      <c r="D156" s="170">
        <v>0</v>
      </c>
      <c r="E156" s="170">
        <v>19905.88</v>
      </c>
      <c r="F156" s="170">
        <v>0</v>
      </c>
      <c r="G156" s="151">
        <f t="shared" si="2"/>
        <v>0</v>
      </c>
    </row>
    <row r="157" spans="1:7" ht="14.25">
      <c r="A157" s="102"/>
      <c r="B157" s="106"/>
      <c r="C157" s="124" t="s">
        <v>177</v>
      </c>
      <c r="D157" s="170">
        <v>0</v>
      </c>
      <c r="E157" s="171">
        <v>0</v>
      </c>
      <c r="F157" s="170">
        <v>2618.61</v>
      </c>
      <c r="G157" s="151">
        <v>0</v>
      </c>
    </row>
    <row r="158" spans="1:7" ht="14.25">
      <c r="A158" s="102"/>
      <c r="B158" s="106"/>
      <c r="C158" s="124" t="s">
        <v>41</v>
      </c>
      <c r="D158" s="170">
        <v>0</v>
      </c>
      <c r="E158" s="170">
        <v>3700</v>
      </c>
      <c r="F158" s="170">
        <v>5721.59</v>
      </c>
      <c r="G158" s="151">
        <f t="shared" si="2"/>
        <v>154.63756756756757</v>
      </c>
    </row>
    <row r="159" spans="1:7" ht="68.25">
      <c r="A159" s="102"/>
      <c r="B159" s="106"/>
      <c r="C159" s="124" t="s">
        <v>87</v>
      </c>
      <c r="D159" s="170">
        <v>807800</v>
      </c>
      <c r="E159" s="175">
        <v>807800</v>
      </c>
      <c r="F159" s="170">
        <v>807800</v>
      </c>
      <c r="G159" s="151">
        <f t="shared" si="2"/>
        <v>100</v>
      </c>
    </row>
    <row r="160" spans="1:7" ht="14.25">
      <c r="A160" s="102"/>
      <c r="B160" s="106" t="s">
        <v>154</v>
      </c>
      <c r="C160" s="103" t="s">
        <v>116</v>
      </c>
      <c r="D160" s="169">
        <f>SUM(D161:D162)</f>
        <v>112113</v>
      </c>
      <c r="E160" s="169">
        <f>SUM(E161:E162)</f>
        <v>872863</v>
      </c>
      <c r="F160" s="169">
        <f>SUM(F161:F162)</f>
        <v>841854.67</v>
      </c>
      <c r="G160" s="150">
        <f t="shared" si="2"/>
        <v>96.44751467297846</v>
      </c>
    </row>
    <row r="161" spans="1:7" ht="54.75">
      <c r="A161" s="102"/>
      <c r="B161" s="106"/>
      <c r="C161" s="124" t="s">
        <v>86</v>
      </c>
      <c r="D161" s="170">
        <v>112113</v>
      </c>
      <c r="E161" s="170">
        <v>0</v>
      </c>
      <c r="F161" s="170">
        <v>0</v>
      </c>
      <c r="G161" s="151">
        <v>0</v>
      </c>
    </row>
    <row r="162" spans="1:7" ht="85.5" customHeight="1">
      <c r="A162" s="104"/>
      <c r="B162" s="105"/>
      <c r="C162" s="124" t="s">
        <v>88</v>
      </c>
      <c r="D162" s="151">
        <v>0</v>
      </c>
      <c r="E162" s="164">
        <v>872863</v>
      </c>
      <c r="F162" s="151">
        <v>841854.67</v>
      </c>
      <c r="G162" s="151">
        <f t="shared" si="2"/>
        <v>96.44751467297846</v>
      </c>
    </row>
    <row r="163" spans="1:7" ht="14.25">
      <c r="A163" s="102" t="s">
        <v>45</v>
      </c>
      <c r="B163" s="106"/>
      <c r="C163" s="103" t="s">
        <v>46</v>
      </c>
      <c r="D163" s="150">
        <f>D164+D167+D171+D177</f>
        <v>301249</v>
      </c>
      <c r="E163" s="150">
        <f>E164+E167+E171+E177</f>
        <v>306649</v>
      </c>
      <c r="F163" s="150">
        <f>F164+F167+F171+F177</f>
        <v>307655.08999999997</v>
      </c>
      <c r="G163" s="150">
        <f t="shared" si="2"/>
        <v>100.32809172702339</v>
      </c>
    </row>
    <row r="164" spans="1:7" ht="14.25">
      <c r="A164" s="102"/>
      <c r="B164" s="106" t="s">
        <v>155</v>
      </c>
      <c r="C164" s="103" t="s">
        <v>156</v>
      </c>
      <c r="D164" s="150">
        <f>SUM(D165:D166)</f>
        <v>29053</v>
      </c>
      <c r="E164" s="150">
        <f>SUM(E165:E166)</f>
        <v>34053</v>
      </c>
      <c r="F164" s="150">
        <f>SUM(F165:F166)</f>
        <v>36504.509999999995</v>
      </c>
      <c r="G164" s="150">
        <f t="shared" si="2"/>
        <v>107.19910140075764</v>
      </c>
    </row>
    <row r="165" spans="1:7" ht="14.25">
      <c r="A165" s="102"/>
      <c r="B165" s="106"/>
      <c r="C165" s="124" t="s">
        <v>182</v>
      </c>
      <c r="D165" s="151">
        <v>0</v>
      </c>
      <c r="E165" s="167">
        <v>0</v>
      </c>
      <c r="F165" s="151">
        <v>1529.84</v>
      </c>
      <c r="G165" s="173">
        <v>0</v>
      </c>
    </row>
    <row r="166" spans="1:7" ht="40.5">
      <c r="A166" s="104"/>
      <c r="B166" s="105"/>
      <c r="C166" s="124" t="s">
        <v>72</v>
      </c>
      <c r="D166" s="151">
        <v>29053</v>
      </c>
      <c r="E166" s="164">
        <v>34053</v>
      </c>
      <c r="F166" s="151">
        <v>34974.67</v>
      </c>
      <c r="G166" s="173">
        <f aca="true" t="shared" si="3" ref="G166:G190">F166/E166*100</f>
        <v>102.70657504478314</v>
      </c>
    </row>
    <row r="167" spans="1:7" ht="28.5">
      <c r="A167" s="104"/>
      <c r="B167" s="105" t="s">
        <v>157</v>
      </c>
      <c r="C167" s="103" t="s">
        <v>158</v>
      </c>
      <c r="D167" s="150">
        <f>SUM(D168:D170)</f>
        <v>26080</v>
      </c>
      <c r="E167" s="150">
        <f>SUM(E168:E170)</f>
        <v>26080</v>
      </c>
      <c r="F167" s="150">
        <f>SUM(F168:F170)</f>
        <v>27859.92</v>
      </c>
      <c r="G167" s="150">
        <f t="shared" si="3"/>
        <v>106.82484662576685</v>
      </c>
    </row>
    <row r="168" spans="1:7" ht="67.5">
      <c r="A168" s="104"/>
      <c r="B168" s="125"/>
      <c r="C168" s="124" t="s">
        <v>85</v>
      </c>
      <c r="D168" s="151">
        <v>4800</v>
      </c>
      <c r="E168" s="164">
        <v>4800</v>
      </c>
      <c r="F168" s="151">
        <v>4800</v>
      </c>
      <c r="G168" s="151">
        <f t="shared" si="3"/>
        <v>100</v>
      </c>
    </row>
    <row r="169" spans="1:7" ht="13.5">
      <c r="A169" s="104"/>
      <c r="B169" s="125"/>
      <c r="C169" s="124" t="s">
        <v>74</v>
      </c>
      <c r="D169" s="151">
        <v>0</v>
      </c>
      <c r="E169" s="164">
        <v>0</v>
      </c>
      <c r="F169" s="151">
        <v>900.8</v>
      </c>
      <c r="G169" s="151">
        <v>0</v>
      </c>
    </row>
    <row r="170" spans="1:7" ht="13.5">
      <c r="A170" s="104"/>
      <c r="B170" s="125"/>
      <c r="C170" s="124" t="s">
        <v>41</v>
      </c>
      <c r="D170" s="151">
        <v>21280</v>
      </c>
      <c r="E170" s="164">
        <v>21280</v>
      </c>
      <c r="F170" s="151">
        <v>22159.12</v>
      </c>
      <c r="G170" s="151">
        <f t="shared" si="3"/>
        <v>104.13120300751879</v>
      </c>
    </row>
    <row r="171" spans="1:7" ht="14.25">
      <c r="A171" s="104"/>
      <c r="B171" s="125" t="s">
        <v>159</v>
      </c>
      <c r="C171" s="103" t="s">
        <v>160</v>
      </c>
      <c r="D171" s="150">
        <f>SUM(D172:D176)</f>
        <v>221932</v>
      </c>
      <c r="E171" s="150">
        <f>SUM(E172:E176)</f>
        <v>222332</v>
      </c>
      <c r="F171" s="150">
        <f>SUM(F172:F176)</f>
        <v>229559.27</v>
      </c>
      <c r="G171" s="150">
        <f t="shared" si="3"/>
        <v>103.25066567115843</v>
      </c>
    </row>
    <row r="172" spans="1:7" ht="13.5">
      <c r="A172" s="104"/>
      <c r="B172" s="105"/>
      <c r="C172" s="124" t="s">
        <v>44</v>
      </c>
      <c r="D172" s="151">
        <v>172748</v>
      </c>
      <c r="E172" s="164">
        <v>175820</v>
      </c>
      <c r="F172" s="151">
        <v>182236.78</v>
      </c>
      <c r="G172" s="151">
        <f t="shared" si="3"/>
        <v>103.64963030371972</v>
      </c>
    </row>
    <row r="173" spans="1:7" ht="13.5">
      <c r="A173" s="104"/>
      <c r="B173" s="105"/>
      <c r="C173" s="124" t="s">
        <v>177</v>
      </c>
      <c r="D173" s="151">
        <v>0</v>
      </c>
      <c r="E173" s="164">
        <v>0</v>
      </c>
      <c r="F173" s="151">
        <v>796.78</v>
      </c>
      <c r="G173" s="151">
        <v>0</v>
      </c>
    </row>
    <row r="174" spans="1:7" ht="67.5">
      <c r="A174" s="104"/>
      <c r="B174" s="105"/>
      <c r="C174" s="124" t="s">
        <v>85</v>
      </c>
      <c r="D174" s="151">
        <v>48984</v>
      </c>
      <c r="E174" s="164">
        <v>45912</v>
      </c>
      <c r="F174" s="151">
        <v>45913.1</v>
      </c>
      <c r="G174" s="151">
        <f t="shared" si="3"/>
        <v>100.00239588778533</v>
      </c>
    </row>
    <row r="175" spans="1:7" ht="40.5">
      <c r="A175" s="104"/>
      <c r="B175" s="105"/>
      <c r="C175" s="124" t="s">
        <v>192</v>
      </c>
      <c r="D175" s="151">
        <v>0</v>
      </c>
      <c r="E175" s="164">
        <v>0</v>
      </c>
      <c r="F175" s="151">
        <v>3.56</v>
      </c>
      <c r="G175" s="151">
        <v>0</v>
      </c>
    </row>
    <row r="176" spans="1:7" ht="13.5">
      <c r="A176" s="104"/>
      <c r="B176" s="105"/>
      <c r="C176" s="124" t="s">
        <v>41</v>
      </c>
      <c r="D176" s="151">
        <v>200</v>
      </c>
      <c r="E176" s="164">
        <v>600</v>
      </c>
      <c r="F176" s="151">
        <v>609.05</v>
      </c>
      <c r="G176" s="151">
        <f t="shared" si="3"/>
        <v>101.50833333333334</v>
      </c>
    </row>
    <row r="177" spans="1:7" ht="14.25">
      <c r="A177" s="104"/>
      <c r="B177" s="105" t="s">
        <v>161</v>
      </c>
      <c r="C177" s="103" t="s">
        <v>162</v>
      </c>
      <c r="D177" s="150">
        <f>SUM(D178:D179)</f>
        <v>24184</v>
      </c>
      <c r="E177" s="150">
        <f>SUM(E178:E179)</f>
        <v>24184</v>
      </c>
      <c r="F177" s="150">
        <f>SUM(F178:F179)</f>
        <v>13731.390000000001</v>
      </c>
      <c r="G177" s="150">
        <f t="shared" si="3"/>
        <v>56.778820707906064</v>
      </c>
    </row>
    <row r="178" spans="1:7" s="158" customFormat="1" ht="14.25">
      <c r="A178" s="104"/>
      <c r="B178" s="104"/>
      <c r="C178" s="124" t="s">
        <v>177</v>
      </c>
      <c r="D178" s="151">
        <v>0</v>
      </c>
      <c r="E178" s="167">
        <v>0</v>
      </c>
      <c r="F178" s="151">
        <v>547.53</v>
      </c>
      <c r="G178" s="150">
        <v>0</v>
      </c>
    </row>
    <row r="179" spans="1:7" ht="13.5">
      <c r="A179" s="104"/>
      <c r="B179" s="105"/>
      <c r="C179" s="124" t="s">
        <v>41</v>
      </c>
      <c r="D179" s="151">
        <v>24184</v>
      </c>
      <c r="E179" s="164">
        <v>24184</v>
      </c>
      <c r="F179" s="151">
        <v>13183.86</v>
      </c>
      <c r="G179" s="151">
        <f t="shared" si="3"/>
        <v>54.51480317565333</v>
      </c>
    </row>
    <row r="180" spans="1:7" ht="16.5" customHeight="1">
      <c r="A180" s="102" t="s">
        <v>93</v>
      </c>
      <c r="B180" s="105"/>
      <c r="C180" s="103" t="s">
        <v>94</v>
      </c>
      <c r="D180" s="150">
        <f>SUM(D182:D182)</f>
        <v>1200000</v>
      </c>
      <c r="E180" s="150">
        <f>SUM(E182:E182)</f>
        <v>815406</v>
      </c>
      <c r="F180" s="150">
        <f>SUM(F182:F182)</f>
        <v>815405.92</v>
      </c>
      <c r="G180" s="150">
        <f t="shared" si="3"/>
        <v>99.99999018893656</v>
      </c>
    </row>
    <row r="181" spans="1:7" ht="30" customHeight="1">
      <c r="A181" s="102"/>
      <c r="B181" s="105" t="s">
        <v>163</v>
      </c>
      <c r="C181" s="103" t="s">
        <v>164</v>
      </c>
      <c r="D181" s="150">
        <f>D182</f>
        <v>1200000</v>
      </c>
      <c r="E181" s="150">
        <f>E182</f>
        <v>815406</v>
      </c>
      <c r="F181" s="150">
        <f>F182</f>
        <v>815405.92</v>
      </c>
      <c r="G181" s="150">
        <f t="shared" si="3"/>
        <v>99.99999018893656</v>
      </c>
    </row>
    <row r="182" spans="1:7" ht="13.5">
      <c r="A182" s="104"/>
      <c r="B182" s="105"/>
      <c r="C182" s="124" t="s">
        <v>40</v>
      </c>
      <c r="D182" s="151">
        <v>1200000</v>
      </c>
      <c r="E182" s="164">
        <v>815406</v>
      </c>
      <c r="F182" s="151">
        <v>815405.92</v>
      </c>
      <c r="G182" s="151">
        <f t="shared" si="3"/>
        <v>99.99999018893656</v>
      </c>
    </row>
    <row r="183" spans="1:7" ht="14.25">
      <c r="A183" s="102" t="s">
        <v>51</v>
      </c>
      <c r="B183" s="102"/>
      <c r="C183" s="103" t="s">
        <v>52</v>
      </c>
      <c r="D183" s="152">
        <f>SUM(D185:D187)</f>
        <v>461077</v>
      </c>
      <c r="E183" s="152">
        <f>SUM(E185:E187)</f>
        <v>567728</v>
      </c>
      <c r="F183" s="152">
        <f>SUM(F185:F187)</f>
        <v>583853.1799999999</v>
      </c>
      <c r="G183" s="150">
        <f t="shared" si="3"/>
        <v>102.84030028464335</v>
      </c>
    </row>
    <row r="184" spans="1:7" ht="14.25">
      <c r="A184" s="102"/>
      <c r="B184" s="102" t="s">
        <v>165</v>
      </c>
      <c r="C184" s="103" t="s">
        <v>166</v>
      </c>
      <c r="D184" s="152">
        <f>SUM(D185:D187)</f>
        <v>461077</v>
      </c>
      <c r="E184" s="152">
        <f>SUM(E185:E187)</f>
        <v>567728</v>
      </c>
      <c r="F184" s="152">
        <f>SUM(F185:F187)</f>
        <v>583853.1799999999</v>
      </c>
      <c r="G184" s="150">
        <f t="shared" si="3"/>
        <v>102.84030028464335</v>
      </c>
    </row>
    <row r="185" spans="1:7" ht="13.5">
      <c r="A185" s="104"/>
      <c r="B185" s="105"/>
      <c r="C185" s="124" t="s">
        <v>44</v>
      </c>
      <c r="D185" s="153">
        <v>98000</v>
      </c>
      <c r="E185" s="153">
        <v>204651</v>
      </c>
      <c r="F185" s="153">
        <v>219330.91</v>
      </c>
      <c r="G185" s="151">
        <f t="shared" si="3"/>
        <v>107.17314354681872</v>
      </c>
    </row>
    <row r="186" spans="1:7" ht="13.5">
      <c r="A186" s="104"/>
      <c r="B186" s="105"/>
      <c r="C186" s="124" t="s">
        <v>74</v>
      </c>
      <c r="D186" s="153">
        <v>0</v>
      </c>
      <c r="E186" s="153">
        <v>0</v>
      </c>
      <c r="F186" s="153">
        <v>1445.27</v>
      </c>
      <c r="G186" s="151">
        <v>0</v>
      </c>
    </row>
    <row r="187" spans="1:7" ht="54">
      <c r="A187" s="104"/>
      <c r="B187" s="105"/>
      <c r="C187" s="124" t="s">
        <v>71</v>
      </c>
      <c r="D187" s="153">
        <v>363077</v>
      </c>
      <c r="E187" s="153">
        <v>363077</v>
      </c>
      <c r="F187" s="153">
        <v>363077</v>
      </c>
      <c r="G187" s="151">
        <f t="shared" si="3"/>
        <v>100</v>
      </c>
    </row>
    <row r="188" spans="1:7" ht="13.5">
      <c r="A188" s="104"/>
      <c r="B188" s="105"/>
      <c r="C188" s="129" t="s">
        <v>10</v>
      </c>
      <c r="D188" s="176">
        <f>D6+D15+D9+D23+D31+D44+D56+D65+D74+D86+D123+D126+D150+D163+D180++D183</f>
        <v>61534936</v>
      </c>
      <c r="E188" s="176">
        <f>E6+E15+E9+E23+E31+E44+E56+E65+E74+E86+E123+E126+E150+E163+E180++E183</f>
        <v>68795396.81</v>
      </c>
      <c r="F188" s="176">
        <f>F6+F15+F9+F23+F31+F44+F56+F65+F74+F86+F123+F126+F150+F163+F180++F183</f>
        <v>69038567.68000002</v>
      </c>
      <c r="G188" s="156">
        <f t="shared" si="3"/>
        <v>100.35346968151315</v>
      </c>
    </row>
    <row r="189" spans="1:7" ht="20.25" customHeight="1" hidden="1">
      <c r="A189" s="130"/>
      <c r="B189" s="131"/>
      <c r="C189" s="132" t="s">
        <v>75</v>
      </c>
      <c r="D189" s="133">
        <v>666664</v>
      </c>
      <c r="E189" s="113" t="e">
        <f>#REF!+#REF!+#REF!+#REF!+#REF!+#REF!+#REF!+#REF!+#REF!+#REF!+#REF!+#REF!+#REF!+#REF!+#REF!+#REF!</f>
        <v>#REF!</v>
      </c>
      <c r="F189" s="134"/>
      <c r="G189" s="145" t="e">
        <f t="shared" si="3"/>
        <v>#REF!</v>
      </c>
    </row>
    <row r="190" spans="1:7" ht="4.5" customHeight="1" hidden="1">
      <c r="A190" s="130"/>
      <c r="B190" s="130"/>
      <c r="C190" s="135"/>
      <c r="D190" s="136">
        <f>D188+D189</f>
        <v>62201600</v>
      </c>
      <c r="E190" s="113" t="e">
        <f>E8+E11+E18+E25+#REF!+E55+#REF!+E71+#REF!+E117+#REF!+#REF!+#REF!+#REF!+E166+E185</f>
        <v>#REF!</v>
      </c>
      <c r="F190" s="134"/>
      <c r="G190" s="145" t="e">
        <f t="shared" si="3"/>
        <v>#REF!</v>
      </c>
    </row>
    <row r="191" spans="1:7" ht="9.75" customHeight="1">
      <c r="A191" s="130"/>
      <c r="B191" s="131"/>
      <c r="D191" s="135"/>
      <c r="E191" s="134"/>
      <c r="F191" s="134"/>
      <c r="G191" s="134"/>
    </row>
    <row r="192" spans="1:7" ht="7.5" customHeight="1">
      <c r="A192" s="139"/>
      <c r="B192" s="140"/>
      <c r="D192" s="138"/>
      <c r="E192" s="134"/>
      <c r="F192" s="134"/>
      <c r="G192" s="134"/>
    </row>
    <row r="193" spans="1:7" ht="19.5" customHeight="1">
      <c r="A193" s="139"/>
      <c r="B193" s="131"/>
      <c r="C193" s="174" t="s">
        <v>62</v>
      </c>
      <c r="D193" s="138"/>
      <c r="E193" s="134"/>
      <c r="F193" s="134"/>
      <c r="G193" s="134"/>
    </row>
    <row r="194" spans="1:7" ht="19.5" customHeight="1">
      <c r="A194" s="139"/>
      <c r="B194" s="140"/>
      <c r="C194" s="137" t="s">
        <v>82</v>
      </c>
      <c r="D194" s="138"/>
      <c r="E194" s="134"/>
      <c r="F194" s="134"/>
      <c r="G194" s="134"/>
    </row>
    <row r="195" ht="19.5" customHeight="1">
      <c r="C195" s="137" t="s">
        <v>81</v>
      </c>
    </row>
    <row r="196" ht="19.5" customHeight="1">
      <c r="C196" s="137" t="s">
        <v>102</v>
      </c>
    </row>
    <row r="197" ht="21.75" customHeight="1">
      <c r="C197" s="137" t="s">
        <v>103</v>
      </c>
    </row>
    <row r="198" ht="21" customHeight="1">
      <c r="C198" s="137" t="s">
        <v>104</v>
      </c>
    </row>
    <row r="199" ht="18" customHeight="1"/>
    <row r="200" ht="18" customHeight="1"/>
    <row r="201" ht="18" customHeight="1"/>
    <row r="202" ht="18" customHeight="1"/>
  </sheetData>
  <sheetProtection/>
  <mergeCells count="6">
    <mergeCell ref="A3:B4"/>
    <mergeCell ref="F3:F4"/>
    <mergeCell ref="G3:G4"/>
    <mergeCell ref="C3:C4"/>
    <mergeCell ref="D3:D4"/>
    <mergeCell ref="E3:E4"/>
  </mergeCells>
  <printOptions horizontalCentered="1"/>
  <pageMargins left="0.4330708661417323" right="0.2362204724409449" top="0.5905511811023623" bottom="0.3937007874015748" header="0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49" sqref="C49"/>
    </sheetView>
  </sheetViews>
  <sheetFormatPr defaultColWidth="9.00390625" defaultRowHeight="12.75"/>
  <cols>
    <col min="2" max="2" width="12.375" style="0" customWidth="1"/>
    <col min="3" max="3" width="36.125" style="0" customWidth="1"/>
    <col min="4" max="4" width="13.25390625" style="0" customWidth="1"/>
    <col min="5" max="5" width="14.375" style="0" customWidth="1"/>
    <col min="6" max="6" width="12.75390625" style="0" customWidth="1"/>
    <col min="7" max="7" width="10.875" style="0" customWidth="1"/>
  </cols>
  <sheetData>
    <row r="1" ht="12" customHeight="1">
      <c r="A1" s="3"/>
    </row>
    <row r="2" spans="1:5" ht="20.25" customHeight="1">
      <c r="A2" s="144" t="s">
        <v>195</v>
      </c>
      <c r="B2" s="97"/>
      <c r="C2" s="98"/>
      <c r="D2" s="98"/>
      <c r="E2" s="98"/>
    </row>
    <row r="3" spans="1:2" ht="6.75" customHeight="1">
      <c r="A3" s="144"/>
      <c r="B3" s="1"/>
    </row>
    <row r="4" spans="1:2" ht="9" customHeight="1">
      <c r="A4" s="3"/>
      <c r="B4" s="1"/>
    </row>
    <row r="5" spans="1:7" ht="19.5" customHeight="1">
      <c r="A5" s="197" t="s">
        <v>15</v>
      </c>
      <c r="B5" s="197"/>
      <c r="C5" s="196" t="s">
        <v>13</v>
      </c>
      <c r="D5" s="196" t="s">
        <v>106</v>
      </c>
      <c r="E5" s="195" t="s">
        <v>186</v>
      </c>
      <c r="F5" s="195" t="s">
        <v>77</v>
      </c>
      <c r="G5" s="195" t="s">
        <v>78</v>
      </c>
    </row>
    <row r="6" spans="1:7" ht="24" customHeight="1">
      <c r="A6" s="99" t="s">
        <v>0</v>
      </c>
      <c r="B6" s="99" t="s">
        <v>1</v>
      </c>
      <c r="C6" s="196"/>
      <c r="D6" s="196"/>
      <c r="E6" s="195"/>
      <c r="F6" s="195"/>
      <c r="G6" s="195"/>
    </row>
    <row r="7" spans="1:7" s="101" customFormat="1" ht="11.25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</row>
    <row r="8" spans="1:7" ht="20.25" customHeight="1">
      <c r="A8" s="102" t="s">
        <v>17</v>
      </c>
      <c r="B8" s="102"/>
      <c r="C8" s="103" t="s">
        <v>21</v>
      </c>
      <c r="D8" s="150">
        <f>SUM(D9)</f>
        <v>160000</v>
      </c>
      <c r="E8" s="150">
        <f>SUM(E9)</f>
        <v>206000</v>
      </c>
      <c r="F8" s="150">
        <f>SUM(F9)</f>
        <v>165198.75</v>
      </c>
      <c r="G8" s="150">
        <f aca="true" t="shared" si="0" ref="G8:G29">F8/E8*100</f>
        <v>80.19356796116504</v>
      </c>
    </row>
    <row r="9" spans="1:7" ht="37.5" customHeight="1">
      <c r="A9" s="104"/>
      <c r="B9" s="104" t="s">
        <v>18</v>
      </c>
      <c r="C9" s="124" t="s">
        <v>22</v>
      </c>
      <c r="D9" s="151">
        <v>160000</v>
      </c>
      <c r="E9" s="151">
        <v>206000</v>
      </c>
      <c r="F9" s="151">
        <v>165198.75</v>
      </c>
      <c r="G9" s="151">
        <v>0</v>
      </c>
    </row>
    <row r="10" spans="1:7" ht="19.5" customHeight="1">
      <c r="A10" s="102" t="s">
        <v>23</v>
      </c>
      <c r="B10" s="106"/>
      <c r="C10" s="103" t="s">
        <v>24</v>
      </c>
      <c r="D10" s="152">
        <f>SUM(D11)</f>
        <v>25000</v>
      </c>
      <c r="E10" s="152">
        <f>SUM(E11)</f>
        <v>55000</v>
      </c>
      <c r="F10" s="152">
        <f>SUM(F11)</f>
        <v>43352.6</v>
      </c>
      <c r="G10" s="150">
        <f t="shared" si="0"/>
        <v>78.82290909090909</v>
      </c>
    </row>
    <row r="11" spans="1:7" ht="21.75" customHeight="1">
      <c r="A11" s="104"/>
      <c r="B11" s="146" t="s">
        <v>25</v>
      </c>
      <c r="C11" s="124" t="s">
        <v>4</v>
      </c>
      <c r="D11" s="153">
        <v>25000</v>
      </c>
      <c r="E11" s="153">
        <v>55000</v>
      </c>
      <c r="F11" s="153">
        <v>43352.6</v>
      </c>
      <c r="G11" s="151">
        <f t="shared" si="0"/>
        <v>78.82290909090909</v>
      </c>
    </row>
    <row r="12" spans="1:7" ht="19.5" customHeight="1">
      <c r="A12" s="107">
        <v>710</v>
      </c>
      <c r="B12" s="108"/>
      <c r="C12" s="103" t="s">
        <v>20</v>
      </c>
      <c r="D12" s="150">
        <f>SUM(D13:D15)</f>
        <v>390000</v>
      </c>
      <c r="E12" s="150">
        <f>SUM(E13:E15)</f>
        <v>410000</v>
      </c>
      <c r="F12" s="150">
        <f>SUM(F13:F15)</f>
        <v>389991.28</v>
      </c>
      <c r="G12" s="150">
        <f t="shared" si="0"/>
        <v>95.1198243902439</v>
      </c>
    </row>
    <row r="13" spans="1:7" ht="33.75" customHeight="1">
      <c r="A13" s="109"/>
      <c r="B13" s="147">
        <v>71013</v>
      </c>
      <c r="C13" s="124" t="s">
        <v>38</v>
      </c>
      <c r="D13" s="154">
        <v>25000</v>
      </c>
      <c r="E13" s="155">
        <v>25000</v>
      </c>
      <c r="F13" s="151">
        <v>25000</v>
      </c>
      <c r="G13" s="151">
        <f>F13/E13*100</f>
        <v>100</v>
      </c>
    </row>
    <row r="14" spans="1:7" ht="22.5" customHeight="1">
      <c r="A14" s="109"/>
      <c r="B14" s="147">
        <v>71014</v>
      </c>
      <c r="C14" s="124" t="s">
        <v>3</v>
      </c>
      <c r="D14" s="154">
        <v>30000</v>
      </c>
      <c r="E14" s="155">
        <v>50000</v>
      </c>
      <c r="F14" s="151">
        <v>30000</v>
      </c>
      <c r="G14" s="151">
        <f t="shared" si="0"/>
        <v>60</v>
      </c>
    </row>
    <row r="15" spans="1:7" ht="24.75" customHeight="1">
      <c r="A15" s="109"/>
      <c r="B15" s="147">
        <v>71015</v>
      </c>
      <c r="C15" s="124" t="s">
        <v>31</v>
      </c>
      <c r="D15" s="151">
        <v>335000</v>
      </c>
      <c r="E15" s="155">
        <v>335000</v>
      </c>
      <c r="F15" s="151">
        <v>334991.28</v>
      </c>
      <c r="G15" s="151">
        <f t="shared" si="0"/>
        <v>99.99739701492538</v>
      </c>
    </row>
    <row r="16" spans="1:7" ht="19.5" customHeight="1">
      <c r="A16" s="107">
        <v>750</v>
      </c>
      <c r="B16" s="108"/>
      <c r="C16" s="103" t="s">
        <v>30</v>
      </c>
      <c r="D16" s="150">
        <f>SUM(D17:D18)</f>
        <v>175387</v>
      </c>
      <c r="E16" s="150">
        <f>SUM(E17:E18)</f>
        <v>200976</v>
      </c>
      <c r="F16" s="150">
        <f>SUM(F17:F18)</f>
        <v>200975.25</v>
      </c>
      <c r="G16" s="150">
        <f t="shared" si="0"/>
        <v>99.99962682111297</v>
      </c>
    </row>
    <row r="17" spans="1:7" ht="21" customHeight="1">
      <c r="A17" s="107"/>
      <c r="B17" s="148">
        <v>75011</v>
      </c>
      <c r="C17" s="124" t="s">
        <v>7</v>
      </c>
      <c r="D17" s="151">
        <v>150387</v>
      </c>
      <c r="E17" s="151">
        <v>175387</v>
      </c>
      <c r="F17" s="151">
        <v>175387</v>
      </c>
      <c r="G17" s="151">
        <f t="shared" si="0"/>
        <v>100</v>
      </c>
    </row>
    <row r="18" spans="1:7" ht="25.5" customHeight="1">
      <c r="A18" s="109"/>
      <c r="B18" s="147">
        <v>75045</v>
      </c>
      <c r="C18" s="124" t="s">
        <v>98</v>
      </c>
      <c r="D18" s="151">
        <v>25000</v>
      </c>
      <c r="E18" s="151">
        <v>25589</v>
      </c>
      <c r="F18" s="151">
        <v>25588.25</v>
      </c>
      <c r="G18" s="151">
        <f t="shared" si="0"/>
        <v>99.99706905310876</v>
      </c>
    </row>
    <row r="19" spans="1:7" ht="36.75" customHeight="1">
      <c r="A19" s="102" t="s">
        <v>32</v>
      </c>
      <c r="B19" s="110"/>
      <c r="C19" s="103" t="s">
        <v>33</v>
      </c>
      <c r="D19" s="150">
        <f>SUM(D20:D21)</f>
        <v>3297761</v>
      </c>
      <c r="E19" s="150">
        <f>SUM(E20:E21)</f>
        <v>3881467</v>
      </c>
      <c r="F19" s="150">
        <f>SUM(F20:F21)</f>
        <v>3881223.04</v>
      </c>
      <c r="G19" s="150">
        <f t="shared" si="0"/>
        <v>99.99371474754261</v>
      </c>
    </row>
    <row r="20" spans="1:7" ht="32.25" customHeight="1">
      <c r="A20" s="104"/>
      <c r="B20" s="149" t="s">
        <v>35</v>
      </c>
      <c r="C20" s="124" t="s">
        <v>34</v>
      </c>
      <c r="D20" s="151">
        <v>3297261</v>
      </c>
      <c r="E20" s="151">
        <v>3880567</v>
      </c>
      <c r="F20" s="151">
        <v>3880327.04</v>
      </c>
      <c r="G20" s="151">
        <f t="shared" si="0"/>
        <v>99.9938163675566</v>
      </c>
    </row>
    <row r="21" spans="1:7" ht="21.75" customHeight="1">
      <c r="A21" s="104"/>
      <c r="B21" s="149" t="s">
        <v>49</v>
      </c>
      <c r="C21" s="124" t="s">
        <v>53</v>
      </c>
      <c r="D21" s="151">
        <v>500</v>
      </c>
      <c r="E21" s="151">
        <v>900</v>
      </c>
      <c r="F21" s="151">
        <v>896</v>
      </c>
      <c r="G21" s="151">
        <f t="shared" si="0"/>
        <v>99.55555555555556</v>
      </c>
    </row>
    <row r="22" spans="1:7" ht="19.5" customHeight="1">
      <c r="A22" s="102" t="s">
        <v>26</v>
      </c>
      <c r="B22" s="111"/>
      <c r="C22" s="103" t="s">
        <v>5</v>
      </c>
      <c r="D22" s="152">
        <f>SUM(D23)</f>
        <v>2599700</v>
      </c>
      <c r="E22" s="152">
        <f>SUM(E23)</f>
        <v>2382272</v>
      </c>
      <c r="F22" s="152">
        <f>SUM(F23)</f>
        <v>2382270.25</v>
      </c>
      <c r="G22" s="150">
        <f t="shared" si="0"/>
        <v>99.99992654071409</v>
      </c>
    </row>
    <row r="23" spans="1:7" ht="44.25" customHeight="1">
      <c r="A23" s="104"/>
      <c r="B23" s="146" t="s">
        <v>27</v>
      </c>
      <c r="C23" s="124" t="s">
        <v>96</v>
      </c>
      <c r="D23" s="153">
        <v>2599700</v>
      </c>
      <c r="E23" s="153">
        <v>2382272</v>
      </c>
      <c r="F23" s="153">
        <v>2382270.25</v>
      </c>
      <c r="G23" s="151">
        <f t="shared" si="0"/>
        <v>99.99992654071409</v>
      </c>
    </row>
    <row r="24" spans="1:7" ht="24" customHeight="1">
      <c r="A24" s="102" t="s">
        <v>55</v>
      </c>
      <c r="B24" s="111"/>
      <c r="C24" s="103" t="s">
        <v>57</v>
      </c>
      <c r="D24" s="150">
        <f>SUM(D25:D26)</f>
        <v>816000</v>
      </c>
      <c r="E24" s="150">
        <f>SUM(E25:E26)</f>
        <v>853912</v>
      </c>
      <c r="F24" s="150">
        <f>SUM(F25:F26)</f>
        <v>853746.44</v>
      </c>
      <c r="G24" s="150">
        <f t="shared" si="0"/>
        <v>99.98061158526873</v>
      </c>
    </row>
    <row r="25" spans="1:7" ht="19.5" customHeight="1">
      <c r="A25" s="104"/>
      <c r="B25" s="149" t="s">
        <v>56</v>
      </c>
      <c r="C25" s="124" t="s">
        <v>50</v>
      </c>
      <c r="D25" s="153">
        <v>492000</v>
      </c>
      <c r="E25" s="153">
        <v>524912</v>
      </c>
      <c r="F25" s="153">
        <v>524765.63</v>
      </c>
      <c r="G25" s="151">
        <f t="shared" si="0"/>
        <v>99.9721153259975</v>
      </c>
    </row>
    <row r="26" spans="1:7" ht="28.5" customHeight="1">
      <c r="A26" s="104"/>
      <c r="B26" s="149" t="s">
        <v>95</v>
      </c>
      <c r="C26" s="124" t="s">
        <v>99</v>
      </c>
      <c r="D26" s="153">
        <v>324000</v>
      </c>
      <c r="E26" s="153">
        <v>329000</v>
      </c>
      <c r="F26" s="153">
        <v>328980.81</v>
      </c>
      <c r="G26" s="151">
        <f t="shared" si="0"/>
        <v>99.99416717325228</v>
      </c>
    </row>
    <row r="27" spans="1:7" ht="36.75" customHeight="1">
      <c r="A27" s="102" t="s">
        <v>28</v>
      </c>
      <c r="B27" s="111"/>
      <c r="C27" s="103" t="s">
        <v>60</v>
      </c>
      <c r="D27" s="152">
        <f>SUM(D28)</f>
        <v>101000</v>
      </c>
      <c r="E27" s="152">
        <f>SUM(E28)</f>
        <v>111000</v>
      </c>
      <c r="F27" s="152">
        <f>SUM(F28)</f>
        <v>110792.17</v>
      </c>
      <c r="G27" s="150">
        <f t="shared" si="0"/>
        <v>99.81276576576576</v>
      </c>
    </row>
    <row r="28" spans="1:7" ht="32.25" customHeight="1">
      <c r="A28" s="102"/>
      <c r="B28" s="149" t="s">
        <v>29</v>
      </c>
      <c r="C28" s="124" t="s">
        <v>97</v>
      </c>
      <c r="D28" s="153">
        <v>101000</v>
      </c>
      <c r="E28" s="153">
        <v>111000</v>
      </c>
      <c r="F28" s="153">
        <v>110792.17</v>
      </c>
      <c r="G28" s="151">
        <f t="shared" si="0"/>
        <v>99.81276576576576</v>
      </c>
    </row>
    <row r="29" spans="1:7" ht="24.75" customHeight="1">
      <c r="A29" s="104"/>
      <c r="B29" s="105"/>
      <c r="C29" s="112" t="s">
        <v>10</v>
      </c>
      <c r="D29" s="156">
        <f>D8+D10+D12+D16+D19+D22+D24+D27</f>
        <v>7564848</v>
      </c>
      <c r="E29" s="156">
        <f>E8+E10+E12+E16+E19+E22+E24+E27</f>
        <v>8100627</v>
      </c>
      <c r="F29" s="156">
        <f>F8+F10+F12+F16+F19+F22+F24+F27</f>
        <v>8027549.779999999</v>
      </c>
      <c r="G29" s="156">
        <f t="shared" si="0"/>
        <v>99.09788192938645</v>
      </c>
    </row>
    <row r="30" spans="1:4" ht="5.25" customHeight="1">
      <c r="A30" s="47"/>
      <c r="B30" s="41"/>
      <c r="C30" s="34"/>
      <c r="D30" s="51"/>
    </row>
    <row r="31" spans="1:4" ht="15" customHeight="1">
      <c r="A31" s="35"/>
      <c r="B31" s="43"/>
      <c r="D31" s="45"/>
    </row>
    <row r="32" spans="1:5" ht="15" customHeight="1">
      <c r="A32" s="35"/>
      <c r="B32" s="43"/>
      <c r="D32" s="119" t="s">
        <v>62</v>
      </c>
      <c r="E32" s="114"/>
    </row>
    <row r="33" spans="1:5" ht="11.25" customHeight="1">
      <c r="A33" s="35"/>
      <c r="B33" s="43"/>
      <c r="D33" s="120"/>
      <c r="E33" s="114"/>
    </row>
    <row r="34" spans="1:5" ht="14.25" customHeight="1">
      <c r="A34" s="35"/>
      <c r="B34" s="96"/>
      <c r="D34" s="121" t="s">
        <v>82</v>
      </c>
      <c r="E34" s="115"/>
    </row>
    <row r="35" spans="1:5" ht="17.25" customHeight="1">
      <c r="A35" s="35"/>
      <c r="B35" s="37"/>
      <c r="D35" s="121" t="s">
        <v>81</v>
      </c>
      <c r="E35" s="116"/>
    </row>
    <row r="36" spans="1:5" ht="16.5" customHeight="1">
      <c r="A36" s="35"/>
      <c r="B36" s="40"/>
      <c r="D36" s="121" t="s">
        <v>102</v>
      </c>
      <c r="E36" s="114"/>
    </row>
    <row r="37" spans="1:5" ht="16.5" customHeight="1">
      <c r="A37" s="35"/>
      <c r="B37" s="40"/>
      <c r="D37" s="121" t="s">
        <v>103</v>
      </c>
      <c r="E37" s="117"/>
    </row>
    <row r="38" spans="1:5" ht="15.75" customHeight="1">
      <c r="A38" s="35"/>
      <c r="B38" s="43"/>
      <c r="D38" s="121" t="s">
        <v>104</v>
      </c>
      <c r="E38" s="118"/>
    </row>
    <row r="39" spans="1:4" ht="27" customHeight="1">
      <c r="A39" s="35"/>
      <c r="B39" s="37"/>
      <c r="C39" s="38"/>
      <c r="D39" s="39"/>
    </row>
    <row r="40" spans="1:4" ht="33" customHeight="1">
      <c r="A40" s="47"/>
      <c r="B40" s="41"/>
      <c r="C40" s="48"/>
      <c r="D40" s="51"/>
    </row>
    <row r="41" spans="1:2" ht="12.75">
      <c r="A41" s="16"/>
      <c r="B41" s="16"/>
    </row>
    <row r="42" spans="1:2" ht="12.75">
      <c r="A42" s="16"/>
      <c r="B42" s="16"/>
    </row>
    <row r="43" spans="1:2" ht="12.75">
      <c r="A43" s="16"/>
      <c r="B43" s="16"/>
    </row>
    <row r="44" spans="1:3" ht="36.75" customHeight="1">
      <c r="A44" s="34"/>
      <c r="B44" s="34"/>
      <c r="C44" s="34"/>
    </row>
    <row r="45" spans="1:3" ht="27" customHeight="1">
      <c r="A45" s="34"/>
      <c r="B45" s="34"/>
      <c r="C45" s="34"/>
    </row>
    <row r="46" spans="1:3" ht="25.5" customHeight="1">
      <c r="A46" s="34"/>
      <c r="B46" s="34"/>
      <c r="C46" s="34"/>
    </row>
  </sheetData>
  <sheetProtection/>
  <mergeCells count="6">
    <mergeCell ref="F5:F6"/>
    <mergeCell ref="G5:G6"/>
    <mergeCell ref="A5:B5"/>
    <mergeCell ref="C5:C6"/>
    <mergeCell ref="D5:D6"/>
    <mergeCell ref="E5:E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8"/>
  <sheetViews>
    <sheetView zoomScalePageLayoutView="0" workbookViewId="0" topLeftCell="A1">
      <pane xSplit="3" ySplit="5" topLeftCell="I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/>
  <cols>
    <col min="1" max="1" width="9.75390625" style="0" customWidth="1"/>
    <col min="2" max="2" width="0.2421875" style="0" hidden="1" customWidth="1"/>
    <col min="3" max="3" width="39.75390625" style="0" customWidth="1"/>
    <col min="4" max="5" width="13.375" style="0" customWidth="1"/>
    <col min="6" max="6" width="10.375" style="0" customWidth="1"/>
    <col min="7" max="7" width="9.625" style="0" customWidth="1"/>
    <col min="8" max="8" width="10.375" style="0" customWidth="1"/>
    <col min="9" max="10" width="11.00390625" style="0" customWidth="1"/>
    <col min="11" max="12" width="10.25390625" style="0" customWidth="1"/>
    <col min="13" max="13" width="11.375" style="0" customWidth="1"/>
    <col min="14" max="14" width="10.75390625" style="0" customWidth="1"/>
    <col min="15" max="15" width="11.875" style="0" customWidth="1"/>
    <col min="16" max="16" width="9.375" style="0" customWidth="1"/>
    <col min="17" max="17" width="10.00390625" style="0" customWidth="1"/>
    <col min="18" max="18" width="13.625" style="0" customWidth="1"/>
    <col min="19" max="19" width="12.75390625" style="0" customWidth="1"/>
    <col min="20" max="20" width="10.25390625" style="0" customWidth="1"/>
  </cols>
  <sheetData>
    <row r="1" spans="1:19" ht="21.75" customHeight="1">
      <c r="A1" s="163" t="s">
        <v>185</v>
      </c>
      <c r="B1" s="163"/>
      <c r="C1" s="163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1"/>
      <c r="S1" s="162"/>
    </row>
    <row r="2" spans="1:19" ht="15" customHeight="1">
      <c r="A2" s="3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0" ht="58.5" customHeight="1">
      <c r="A3" s="191" t="s">
        <v>15</v>
      </c>
      <c r="B3" s="192"/>
      <c r="C3" s="196" t="s">
        <v>184</v>
      </c>
      <c r="D3" s="196" t="s">
        <v>106</v>
      </c>
      <c r="E3" s="198" t="s">
        <v>196</v>
      </c>
      <c r="F3" s="200" t="s">
        <v>209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  <c r="R3" s="195" t="s">
        <v>186</v>
      </c>
      <c r="S3" s="195" t="s">
        <v>187</v>
      </c>
      <c r="T3" s="195" t="s">
        <v>78</v>
      </c>
    </row>
    <row r="4" spans="1:20" ht="18" customHeight="1">
      <c r="A4" s="193"/>
      <c r="B4" s="194"/>
      <c r="C4" s="196"/>
      <c r="D4" s="196"/>
      <c r="E4" s="199"/>
      <c r="F4" s="178" t="s">
        <v>197</v>
      </c>
      <c r="G4" s="178" t="s">
        <v>198</v>
      </c>
      <c r="H4" s="178" t="s">
        <v>199</v>
      </c>
      <c r="I4" s="179" t="s">
        <v>200</v>
      </c>
      <c r="J4" s="179" t="s">
        <v>201</v>
      </c>
      <c r="K4" s="179" t="s">
        <v>202</v>
      </c>
      <c r="L4" s="179" t="s">
        <v>203</v>
      </c>
      <c r="M4" s="179" t="s">
        <v>204</v>
      </c>
      <c r="N4" s="179" t="s">
        <v>205</v>
      </c>
      <c r="O4" s="179" t="s">
        <v>206</v>
      </c>
      <c r="P4" s="179" t="s">
        <v>207</v>
      </c>
      <c r="Q4" s="179" t="s">
        <v>208</v>
      </c>
      <c r="R4" s="195"/>
      <c r="S4" s="195"/>
      <c r="T4" s="195"/>
    </row>
    <row r="5" spans="1:20" s="185" customFormat="1" ht="9.75" customHeight="1">
      <c r="A5" s="183">
        <v>1</v>
      </c>
      <c r="B5" s="183">
        <v>2</v>
      </c>
      <c r="C5" s="183">
        <v>3</v>
      </c>
      <c r="D5" s="183">
        <v>4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4">
        <v>5</v>
      </c>
      <c r="S5" s="184">
        <v>6</v>
      </c>
      <c r="T5" s="184">
        <v>7</v>
      </c>
    </row>
    <row r="6" spans="1:20" ht="14.25">
      <c r="A6" s="102" t="s">
        <v>17</v>
      </c>
      <c r="B6" s="102"/>
      <c r="C6" s="103" t="s">
        <v>21</v>
      </c>
      <c r="D6" s="150">
        <f>SUM(D8:D8)</f>
        <v>160000</v>
      </c>
      <c r="E6" s="150">
        <f>R6-D6</f>
        <v>102000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27000</v>
      </c>
      <c r="M6" s="181">
        <v>0</v>
      </c>
      <c r="N6" s="181">
        <v>0</v>
      </c>
      <c r="O6" s="181">
        <v>0</v>
      </c>
      <c r="P6" s="181">
        <v>0</v>
      </c>
      <c r="Q6" s="181">
        <v>75000</v>
      </c>
      <c r="R6" s="150">
        <f>SUM(R8)</f>
        <v>262000</v>
      </c>
      <c r="S6" s="150">
        <f>SUM(S8:S8)</f>
        <v>216927</v>
      </c>
      <c r="T6" s="150">
        <f>S6/R6*100</f>
        <v>82.79656488549618</v>
      </c>
    </row>
    <row r="7" spans="1:20" ht="28.5" hidden="1">
      <c r="A7" s="102"/>
      <c r="B7" s="102" t="s">
        <v>18</v>
      </c>
      <c r="C7" s="103" t="s">
        <v>107</v>
      </c>
      <c r="D7" s="150">
        <f>SUM(D8)</f>
        <v>160000</v>
      </c>
      <c r="E7" s="150">
        <f aca="true" t="shared" si="0" ref="E7:E70">R7-D7</f>
        <v>102000</v>
      </c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50">
        <f>SUM(R8)</f>
        <v>262000</v>
      </c>
      <c r="S7" s="150">
        <f>SUM(S8)</f>
        <v>216927</v>
      </c>
      <c r="T7" s="150">
        <f aca="true" t="shared" si="1" ref="T7:T58">S7/R7*100</f>
        <v>82.79656488549618</v>
      </c>
    </row>
    <row r="8" spans="1:20" ht="54" hidden="1">
      <c r="A8" s="123"/>
      <c r="B8" s="105"/>
      <c r="C8" s="124" t="s">
        <v>63</v>
      </c>
      <c r="D8" s="151">
        <v>160000</v>
      </c>
      <c r="E8" s="151">
        <f t="shared" si="0"/>
        <v>102000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64">
        <v>262000</v>
      </c>
      <c r="S8" s="151">
        <v>216927</v>
      </c>
      <c r="T8" s="151">
        <f t="shared" si="1"/>
        <v>82.79656488549618</v>
      </c>
    </row>
    <row r="9" spans="1:20" ht="14.25">
      <c r="A9" s="102" t="s">
        <v>19</v>
      </c>
      <c r="B9" s="102"/>
      <c r="C9" s="103" t="s">
        <v>2</v>
      </c>
      <c r="D9" s="150">
        <f>D10+D12</f>
        <v>297653</v>
      </c>
      <c r="E9" s="150">
        <f t="shared" si="0"/>
        <v>1112.640000000014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1112.64</v>
      </c>
      <c r="P9" s="181">
        <v>0</v>
      </c>
      <c r="Q9" s="181">
        <v>0</v>
      </c>
      <c r="R9" s="150">
        <f>R10+R12</f>
        <v>298765.64</v>
      </c>
      <c r="S9" s="150">
        <f>S10+S12</f>
        <v>299465.24</v>
      </c>
      <c r="T9" s="150">
        <f t="shared" si="1"/>
        <v>100.2341634734168</v>
      </c>
    </row>
    <row r="10" spans="1:20" ht="14.25" hidden="1">
      <c r="A10" s="102"/>
      <c r="B10" s="102" t="s">
        <v>108</v>
      </c>
      <c r="C10" s="103" t="s">
        <v>109</v>
      </c>
      <c r="D10" s="150">
        <f>SUM(D11:D11)</f>
        <v>297653</v>
      </c>
      <c r="E10" s="150">
        <f t="shared" si="0"/>
        <v>1112.640000000014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50">
        <f>SUM(R11:R11)</f>
        <v>298765.64</v>
      </c>
      <c r="S10" s="150">
        <f>SUM(S11:S11)</f>
        <v>298765.64</v>
      </c>
      <c r="T10" s="150">
        <f t="shared" si="1"/>
        <v>100</v>
      </c>
    </row>
    <row r="11" spans="1:20" ht="54" hidden="1">
      <c r="A11" s="104"/>
      <c r="B11" s="105"/>
      <c r="C11" s="124" t="s">
        <v>68</v>
      </c>
      <c r="D11" s="151">
        <v>297653</v>
      </c>
      <c r="E11" s="151">
        <f t="shared" si="0"/>
        <v>1112.640000000014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65">
        <v>298765.64</v>
      </c>
      <c r="S11" s="151">
        <v>298765.64</v>
      </c>
      <c r="T11" s="151">
        <f t="shared" si="1"/>
        <v>100</v>
      </c>
    </row>
    <row r="12" spans="1:20" ht="14.25" hidden="1">
      <c r="A12" s="104"/>
      <c r="B12" s="105" t="s">
        <v>174</v>
      </c>
      <c r="C12" s="103" t="s">
        <v>176</v>
      </c>
      <c r="D12" s="150">
        <f>SUM(D13:D14)</f>
        <v>0</v>
      </c>
      <c r="E12" s="150">
        <f t="shared" si="0"/>
        <v>0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50">
        <f>SUM(R13:R14)</f>
        <v>0</v>
      </c>
      <c r="S12" s="150">
        <f>SUM(S13:S14)</f>
        <v>699.6</v>
      </c>
      <c r="T12" s="150">
        <v>0</v>
      </c>
    </row>
    <row r="13" spans="1:20" ht="27" hidden="1">
      <c r="A13" s="104"/>
      <c r="B13" s="105"/>
      <c r="C13" s="124" t="s">
        <v>100</v>
      </c>
      <c r="D13" s="151">
        <v>0</v>
      </c>
      <c r="E13" s="151">
        <f t="shared" si="0"/>
        <v>0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66">
        <v>0</v>
      </c>
      <c r="S13" s="151">
        <v>635.6</v>
      </c>
      <c r="T13" s="173">
        <v>0</v>
      </c>
    </row>
    <row r="14" spans="1:20" ht="13.5" hidden="1">
      <c r="A14" s="104"/>
      <c r="B14" s="105"/>
      <c r="C14" s="124" t="s">
        <v>40</v>
      </c>
      <c r="D14" s="151">
        <v>0</v>
      </c>
      <c r="E14" s="151">
        <f t="shared" si="0"/>
        <v>0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66">
        <v>0</v>
      </c>
      <c r="S14" s="151">
        <v>64</v>
      </c>
      <c r="T14" s="173">
        <v>0</v>
      </c>
    </row>
    <row r="15" spans="1:20" ht="13.5" customHeight="1">
      <c r="A15" s="102" t="s">
        <v>47</v>
      </c>
      <c r="B15" s="102"/>
      <c r="C15" s="103" t="s">
        <v>48</v>
      </c>
      <c r="D15" s="150">
        <f>SUM(D17:D22)</f>
        <v>1782696</v>
      </c>
      <c r="E15" s="150">
        <f t="shared" si="0"/>
        <v>-39348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-284023</v>
      </c>
      <c r="L15" s="181">
        <v>0</v>
      </c>
      <c r="M15" s="181">
        <v>230000</v>
      </c>
      <c r="N15" s="181">
        <v>0</v>
      </c>
      <c r="O15" s="181">
        <v>0</v>
      </c>
      <c r="P15" s="181">
        <v>14675</v>
      </c>
      <c r="Q15" s="181">
        <v>0</v>
      </c>
      <c r="R15" s="150">
        <f>SUM(R17:R22)</f>
        <v>1743348</v>
      </c>
      <c r="S15" s="150">
        <f>SUM(S17:S22)</f>
        <v>1737766.4500000002</v>
      </c>
      <c r="T15" s="150">
        <f t="shared" si="1"/>
        <v>99.67983730156</v>
      </c>
    </row>
    <row r="16" spans="1:20" ht="14.25" hidden="1">
      <c r="A16" s="102"/>
      <c r="B16" s="102" t="s">
        <v>110</v>
      </c>
      <c r="C16" s="103" t="s">
        <v>111</v>
      </c>
      <c r="D16" s="150">
        <f>SUM(D17:D22)</f>
        <v>1782696</v>
      </c>
      <c r="E16" s="150">
        <f t="shared" si="0"/>
        <v>-39348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50">
        <f>SUM(R17:R22)</f>
        <v>1743348</v>
      </c>
      <c r="S16" s="150">
        <f>SUM(S17:S22)</f>
        <v>1737766.4500000002</v>
      </c>
      <c r="T16" s="150">
        <f t="shared" si="1"/>
        <v>99.67983730156</v>
      </c>
    </row>
    <row r="17" spans="1:20" ht="66.75" customHeight="1" hidden="1">
      <c r="A17" s="102"/>
      <c r="B17" s="102"/>
      <c r="C17" s="124" t="s">
        <v>188</v>
      </c>
      <c r="D17" s="151">
        <v>100000</v>
      </c>
      <c r="E17" s="151">
        <f t="shared" si="0"/>
        <v>230000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64">
        <v>330000</v>
      </c>
      <c r="S17" s="151">
        <v>322097.03</v>
      </c>
      <c r="T17" s="151">
        <f t="shared" si="1"/>
        <v>97.60516060606062</v>
      </c>
    </row>
    <row r="18" spans="1:20" ht="67.5" hidden="1">
      <c r="A18" s="104"/>
      <c r="B18" s="125"/>
      <c r="C18" s="124" t="s">
        <v>70</v>
      </c>
      <c r="D18" s="151">
        <v>21696</v>
      </c>
      <c r="E18" s="151">
        <f t="shared" si="0"/>
        <v>1090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64">
        <v>22786</v>
      </c>
      <c r="S18" s="151">
        <v>22785.59</v>
      </c>
      <c r="T18" s="151">
        <f t="shared" si="1"/>
        <v>99.99820064952164</v>
      </c>
    </row>
    <row r="19" spans="1:20" ht="13.5" hidden="1">
      <c r="A19" s="104"/>
      <c r="B19" s="125"/>
      <c r="C19" s="124" t="s">
        <v>74</v>
      </c>
      <c r="D19" s="151">
        <v>0</v>
      </c>
      <c r="E19" s="151">
        <f t="shared" si="0"/>
        <v>3300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51">
        <v>3300</v>
      </c>
      <c r="S19" s="151">
        <v>3976.83</v>
      </c>
      <c r="T19" s="151">
        <f t="shared" si="1"/>
        <v>120.51</v>
      </c>
    </row>
    <row r="20" spans="1:20" ht="13.5" hidden="1">
      <c r="A20" s="104"/>
      <c r="B20" s="125"/>
      <c r="C20" s="124" t="s">
        <v>41</v>
      </c>
      <c r="D20" s="151">
        <v>111000</v>
      </c>
      <c r="E20" s="151">
        <f t="shared" si="0"/>
        <v>10133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64">
        <v>121133</v>
      </c>
      <c r="S20" s="151">
        <v>122778</v>
      </c>
      <c r="T20" s="151">
        <f t="shared" si="1"/>
        <v>101.35801144196874</v>
      </c>
    </row>
    <row r="21" spans="1:20" ht="27" hidden="1">
      <c r="A21" s="104"/>
      <c r="B21" s="125"/>
      <c r="C21" s="124" t="s">
        <v>100</v>
      </c>
      <c r="D21" s="151">
        <v>0</v>
      </c>
      <c r="E21" s="151">
        <f t="shared" si="0"/>
        <v>152</v>
      </c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64">
        <v>152</v>
      </c>
      <c r="S21" s="151">
        <v>152</v>
      </c>
      <c r="T21" s="151">
        <f t="shared" si="1"/>
        <v>100</v>
      </c>
    </row>
    <row r="22" spans="1:20" ht="40.5" hidden="1">
      <c r="A22" s="104"/>
      <c r="B22" s="125"/>
      <c r="C22" s="124" t="s">
        <v>89</v>
      </c>
      <c r="D22" s="151">
        <v>1550000</v>
      </c>
      <c r="E22" s="151">
        <f t="shared" si="0"/>
        <v>-284023</v>
      </c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64">
        <v>1265977</v>
      </c>
      <c r="S22" s="151">
        <v>1265977</v>
      </c>
      <c r="T22" s="151">
        <f t="shared" si="1"/>
        <v>100</v>
      </c>
    </row>
    <row r="23" spans="1:20" ht="14.25">
      <c r="A23" s="102" t="s">
        <v>23</v>
      </c>
      <c r="B23" s="106"/>
      <c r="C23" s="103" t="s">
        <v>24</v>
      </c>
      <c r="D23" s="152">
        <f>SUM(D25:D30)</f>
        <v>35032</v>
      </c>
      <c r="E23" s="150">
        <f t="shared" si="0"/>
        <v>159800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70000</v>
      </c>
      <c r="N23" s="181">
        <v>89800</v>
      </c>
      <c r="O23" s="181">
        <v>0</v>
      </c>
      <c r="P23" s="181">
        <v>0</v>
      </c>
      <c r="Q23" s="181">
        <v>0</v>
      </c>
      <c r="R23" s="152">
        <f>SUM(R25:R30)</f>
        <v>194832</v>
      </c>
      <c r="S23" s="152">
        <f>SUM(S25:S30)</f>
        <v>190944.78</v>
      </c>
      <c r="T23" s="150">
        <f t="shared" si="1"/>
        <v>98.00483493471297</v>
      </c>
    </row>
    <row r="24" spans="1:20" ht="0.75" customHeight="1">
      <c r="A24" s="102"/>
      <c r="B24" s="106" t="s">
        <v>25</v>
      </c>
      <c r="C24" s="103" t="s">
        <v>4</v>
      </c>
      <c r="D24" s="152">
        <f>SUM(D25:D30)</f>
        <v>35032</v>
      </c>
      <c r="E24" s="150">
        <f t="shared" si="0"/>
        <v>159800</v>
      </c>
      <c r="F24" s="181"/>
      <c r="G24" s="181"/>
      <c r="H24" s="181">
        <v>0</v>
      </c>
      <c r="I24" s="181"/>
      <c r="J24" s="181"/>
      <c r="K24" s="181"/>
      <c r="L24" s="181"/>
      <c r="M24" s="181"/>
      <c r="N24" s="181"/>
      <c r="O24" s="181"/>
      <c r="P24" s="181"/>
      <c r="Q24" s="181"/>
      <c r="R24" s="152">
        <f>SUM(R25:R30)</f>
        <v>194832</v>
      </c>
      <c r="S24" s="152">
        <f>SUM(S25:S30)</f>
        <v>190944.78</v>
      </c>
      <c r="T24" s="150">
        <f t="shared" si="1"/>
        <v>98.00483493471297</v>
      </c>
    </row>
    <row r="25" spans="1:20" ht="27" hidden="1">
      <c r="A25" s="104"/>
      <c r="B25" s="125"/>
      <c r="C25" s="124" t="s">
        <v>61</v>
      </c>
      <c r="D25" s="153">
        <v>969</v>
      </c>
      <c r="E25" s="151">
        <f t="shared" si="0"/>
        <v>0</v>
      </c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64">
        <v>969</v>
      </c>
      <c r="S25" s="153">
        <v>968.99</v>
      </c>
      <c r="T25" s="151">
        <f t="shared" si="1"/>
        <v>99.99896800825594</v>
      </c>
    </row>
    <row r="26" spans="1:20" ht="67.5" hidden="1">
      <c r="A26" s="104"/>
      <c r="B26" s="125"/>
      <c r="C26" s="124" t="s">
        <v>84</v>
      </c>
      <c r="D26" s="153">
        <v>6572</v>
      </c>
      <c r="E26" s="151">
        <f t="shared" si="0"/>
        <v>0</v>
      </c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64">
        <v>6572</v>
      </c>
      <c r="S26" s="153">
        <v>6501.44</v>
      </c>
      <c r="T26" s="151">
        <f t="shared" si="1"/>
        <v>98.92635423006695</v>
      </c>
    </row>
    <row r="27" spans="1:20" ht="40.5" hidden="1">
      <c r="A27" s="104"/>
      <c r="B27" s="125"/>
      <c r="C27" s="124" t="s">
        <v>83</v>
      </c>
      <c r="D27" s="153">
        <v>2124</v>
      </c>
      <c r="E27" s="151">
        <f t="shared" si="0"/>
        <v>129800</v>
      </c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64">
        <v>131924</v>
      </c>
      <c r="S27" s="153">
        <v>131140.25</v>
      </c>
      <c r="T27" s="151">
        <f t="shared" si="1"/>
        <v>99.40590794699979</v>
      </c>
    </row>
    <row r="28" spans="1:20" ht="13.5" hidden="1">
      <c r="A28" s="104"/>
      <c r="B28" s="125"/>
      <c r="C28" s="124" t="s">
        <v>40</v>
      </c>
      <c r="D28" s="153">
        <v>0</v>
      </c>
      <c r="E28" s="151">
        <f t="shared" si="0"/>
        <v>0</v>
      </c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64">
        <v>0</v>
      </c>
      <c r="S28" s="153">
        <v>5848.7</v>
      </c>
      <c r="T28" s="151">
        <v>0</v>
      </c>
    </row>
    <row r="29" spans="1:20" ht="13.5" hidden="1">
      <c r="A29" s="104"/>
      <c r="B29" s="125"/>
      <c r="C29" s="124" t="s">
        <v>74</v>
      </c>
      <c r="D29" s="153">
        <v>367</v>
      </c>
      <c r="E29" s="151">
        <f t="shared" si="0"/>
        <v>0</v>
      </c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64">
        <v>367</v>
      </c>
      <c r="S29" s="153">
        <v>3132.8</v>
      </c>
      <c r="T29" s="151">
        <f t="shared" si="1"/>
        <v>853.6239782016348</v>
      </c>
    </row>
    <row r="30" spans="1:20" ht="54" hidden="1">
      <c r="A30" s="104"/>
      <c r="B30" s="125"/>
      <c r="C30" s="124" t="s">
        <v>63</v>
      </c>
      <c r="D30" s="153">
        <v>25000</v>
      </c>
      <c r="E30" s="151">
        <f t="shared" si="0"/>
        <v>30000</v>
      </c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64">
        <v>55000</v>
      </c>
      <c r="S30" s="153">
        <v>43352.6</v>
      </c>
      <c r="T30" s="151">
        <f t="shared" si="1"/>
        <v>78.82290909090909</v>
      </c>
    </row>
    <row r="31" spans="1:20" ht="14.25">
      <c r="A31" s="107">
        <v>710</v>
      </c>
      <c r="B31" s="107"/>
      <c r="C31" s="103" t="s">
        <v>20</v>
      </c>
      <c r="D31" s="150">
        <f>D32+D34+D36+D39</f>
        <v>971500</v>
      </c>
      <c r="E31" s="150">
        <f t="shared" si="0"/>
        <v>45500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20000</v>
      </c>
      <c r="M31" s="181">
        <v>0</v>
      </c>
      <c r="N31" s="181">
        <v>0</v>
      </c>
      <c r="O31" s="181">
        <v>0</v>
      </c>
      <c r="P31" s="181">
        <v>0</v>
      </c>
      <c r="Q31" s="181">
        <v>25500</v>
      </c>
      <c r="R31" s="150">
        <f>R33+R35+R38+R40+R41+R42+R43</f>
        <v>1017000</v>
      </c>
      <c r="S31" s="150">
        <f>S32+S34+S36+S39</f>
        <v>1038733.51</v>
      </c>
      <c r="T31" s="150">
        <f t="shared" si="1"/>
        <v>102.13702163225172</v>
      </c>
    </row>
    <row r="32" spans="1:20" ht="28.5" hidden="1">
      <c r="A32" s="107"/>
      <c r="B32" s="107">
        <v>71013</v>
      </c>
      <c r="C32" s="103" t="s">
        <v>112</v>
      </c>
      <c r="D32" s="150">
        <f>SUM(D33)</f>
        <v>25000</v>
      </c>
      <c r="E32" s="150">
        <f t="shared" si="0"/>
        <v>0</v>
      </c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50">
        <f>SUM(R33)</f>
        <v>25000</v>
      </c>
      <c r="S32" s="150">
        <f>SUM(S33)</f>
        <v>25000</v>
      </c>
      <c r="T32" s="150">
        <f t="shared" si="1"/>
        <v>100</v>
      </c>
    </row>
    <row r="33" spans="1:20" ht="54.75" hidden="1">
      <c r="A33" s="107"/>
      <c r="B33" s="107"/>
      <c r="C33" s="124" t="s">
        <v>113</v>
      </c>
      <c r="D33" s="151">
        <v>25000</v>
      </c>
      <c r="E33" s="151">
        <f t="shared" si="0"/>
        <v>0</v>
      </c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64">
        <v>25000</v>
      </c>
      <c r="S33" s="151">
        <v>25000</v>
      </c>
      <c r="T33" s="151">
        <f t="shared" si="1"/>
        <v>100</v>
      </c>
    </row>
    <row r="34" spans="1:20" ht="14.25" hidden="1">
      <c r="A34" s="107"/>
      <c r="B34" s="107">
        <v>71014</v>
      </c>
      <c r="C34" s="103" t="s">
        <v>114</v>
      </c>
      <c r="D34" s="150">
        <f>SUM(D35)</f>
        <v>30000</v>
      </c>
      <c r="E34" s="150">
        <f t="shared" si="0"/>
        <v>20000</v>
      </c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50">
        <f>SUM(R35)</f>
        <v>50000</v>
      </c>
      <c r="S34" s="150">
        <f>SUM(S35)</f>
        <v>30000</v>
      </c>
      <c r="T34" s="150">
        <f t="shared" si="1"/>
        <v>60</v>
      </c>
    </row>
    <row r="35" spans="1:20" ht="54.75" hidden="1">
      <c r="A35" s="107"/>
      <c r="B35" s="107"/>
      <c r="C35" s="124" t="s">
        <v>115</v>
      </c>
      <c r="D35" s="151">
        <v>30000</v>
      </c>
      <c r="E35" s="151">
        <f t="shared" si="0"/>
        <v>20000</v>
      </c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64">
        <v>50000</v>
      </c>
      <c r="S35" s="151">
        <v>30000</v>
      </c>
      <c r="T35" s="150">
        <f t="shared" si="1"/>
        <v>60</v>
      </c>
    </row>
    <row r="36" spans="1:20" ht="14.25" hidden="1">
      <c r="A36" s="107"/>
      <c r="B36" s="107">
        <v>71015</v>
      </c>
      <c r="C36" s="103" t="s">
        <v>31</v>
      </c>
      <c r="D36" s="150">
        <f>SUM(D37:D38)</f>
        <v>335000</v>
      </c>
      <c r="E36" s="150">
        <f t="shared" si="0"/>
        <v>0</v>
      </c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50">
        <f>SUM(R37:R38)</f>
        <v>335000</v>
      </c>
      <c r="S36" s="150">
        <f>SUM(S37:S38)</f>
        <v>335811.08</v>
      </c>
      <c r="T36" s="150">
        <f t="shared" si="1"/>
        <v>100.24211343283582</v>
      </c>
    </row>
    <row r="37" spans="1:20" ht="14.25" hidden="1">
      <c r="A37" s="107"/>
      <c r="B37" s="107"/>
      <c r="C37" s="124" t="s">
        <v>74</v>
      </c>
      <c r="D37" s="151">
        <v>0</v>
      </c>
      <c r="E37" s="151">
        <f t="shared" si="0"/>
        <v>0</v>
      </c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67">
        <v>0</v>
      </c>
      <c r="S37" s="151">
        <v>819.8</v>
      </c>
      <c r="T37" s="151">
        <v>0</v>
      </c>
    </row>
    <row r="38" spans="1:20" ht="54.75" hidden="1">
      <c r="A38" s="107"/>
      <c r="B38" s="107"/>
      <c r="C38" s="124" t="s">
        <v>115</v>
      </c>
      <c r="D38" s="151">
        <v>335000</v>
      </c>
      <c r="E38" s="151">
        <f t="shared" si="0"/>
        <v>0</v>
      </c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64">
        <v>335000</v>
      </c>
      <c r="S38" s="151">
        <v>334991.28</v>
      </c>
      <c r="T38" s="151">
        <f t="shared" si="1"/>
        <v>99.99739701492538</v>
      </c>
    </row>
    <row r="39" spans="1:20" ht="14.25" hidden="1">
      <c r="A39" s="107"/>
      <c r="B39" s="107">
        <v>71095</v>
      </c>
      <c r="C39" s="103" t="s">
        <v>116</v>
      </c>
      <c r="D39" s="150">
        <f>SUM(D40:D43)</f>
        <v>581500</v>
      </c>
      <c r="E39" s="150">
        <f t="shared" si="0"/>
        <v>25500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50">
        <f>SUM(R40:R43)</f>
        <v>607000</v>
      </c>
      <c r="S39" s="150">
        <f>SUM(S40:S43)</f>
        <v>647922.4299999999</v>
      </c>
      <c r="T39" s="150">
        <f t="shared" si="1"/>
        <v>106.74175123558483</v>
      </c>
    </row>
    <row r="40" spans="1:20" ht="14.25" hidden="1">
      <c r="A40" s="107"/>
      <c r="B40" s="107"/>
      <c r="C40" s="124" t="s">
        <v>40</v>
      </c>
      <c r="D40" s="151">
        <v>500</v>
      </c>
      <c r="E40" s="151">
        <f t="shared" si="0"/>
        <v>0</v>
      </c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64">
        <v>500</v>
      </c>
      <c r="S40" s="151">
        <v>546.45</v>
      </c>
      <c r="T40" s="151">
        <f t="shared" si="1"/>
        <v>109.28999999999999</v>
      </c>
    </row>
    <row r="41" spans="1:20" ht="14.25" hidden="1">
      <c r="A41" s="107"/>
      <c r="B41" s="107"/>
      <c r="C41" s="124" t="s">
        <v>44</v>
      </c>
      <c r="D41" s="151">
        <v>380000</v>
      </c>
      <c r="E41" s="151">
        <f t="shared" si="0"/>
        <v>30000</v>
      </c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64">
        <v>410000</v>
      </c>
      <c r="S41" s="151">
        <v>433059.11</v>
      </c>
      <c r="T41" s="151">
        <f t="shared" si="1"/>
        <v>105.6241731707317</v>
      </c>
    </row>
    <row r="42" spans="1:20" ht="14.25" hidden="1">
      <c r="A42" s="107"/>
      <c r="B42" s="102"/>
      <c r="C42" s="124" t="s">
        <v>74</v>
      </c>
      <c r="D42" s="151">
        <v>6000</v>
      </c>
      <c r="E42" s="151">
        <f t="shared" si="0"/>
        <v>-4500</v>
      </c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64">
        <v>1500</v>
      </c>
      <c r="S42" s="151">
        <v>1656.76</v>
      </c>
      <c r="T42" s="151">
        <f t="shared" si="1"/>
        <v>110.45066666666668</v>
      </c>
    </row>
    <row r="43" spans="1:20" ht="14.25" hidden="1">
      <c r="A43" s="107"/>
      <c r="B43" s="102"/>
      <c r="C43" s="124" t="s">
        <v>41</v>
      </c>
      <c r="D43" s="151">
        <v>195000</v>
      </c>
      <c r="E43" s="151">
        <f t="shared" si="0"/>
        <v>0</v>
      </c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64">
        <v>195000</v>
      </c>
      <c r="S43" s="151">
        <v>212660.11</v>
      </c>
      <c r="T43" s="151">
        <f t="shared" si="1"/>
        <v>109.05646666666667</v>
      </c>
    </row>
    <row r="44" spans="1:20" ht="14.25">
      <c r="A44" s="107">
        <v>750</v>
      </c>
      <c r="B44" s="107"/>
      <c r="C44" s="103" t="s">
        <v>30</v>
      </c>
      <c r="D44" s="168">
        <f>D45+D48+D54</f>
        <v>623405</v>
      </c>
      <c r="E44" s="150">
        <f t="shared" si="0"/>
        <v>126290</v>
      </c>
      <c r="F44" s="181">
        <v>0</v>
      </c>
      <c r="G44" s="181">
        <v>0</v>
      </c>
      <c r="H44" s="181">
        <v>1000</v>
      </c>
      <c r="I44" s="181">
        <v>0</v>
      </c>
      <c r="J44" s="181">
        <v>10000</v>
      </c>
      <c r="K44" s="181">
        <v>52000</v>
      </c>
      <c r="L44" s="181">
        <v>0</v>
      </c>
      <c r="M44" s="181">
        <v>0</v>
      </c>
      <c r="N44" s="181">
        <v>35789</v>
      </c>
      <c r="O44" s="181">
        <v>26284</v>
      </c>
      <c r="P44" s="181">
        <v>0</v>
      </c>
      <c r="Q44" s="181">
        <v>1217</v>
      </c>
      <c r="R44" s="168">
        <f>R46+R47+R49+R50+R51+R52+R53+R55</f>
        <v>749695</v>
      </c>
      <c r="S44" s="168">
        <f>S45+S48+S54</f>
        <v>830989.48</v>
      </c>
      <c r="T44" s="150">
        <f t="shared" si="1"/>
        <v>110.84367376066267</v>
      </c>
    </row>
    <row r="45" spans="1:20" ht="14.25" hidden="1">
      <c r="A45" s="107"/>
      <c r="B45" s="107">
        <v>75011</v>
      </c>
      <c r="C45" s="103" t="s">
        <v>7</v>
      </c>
      <c r="D45" s="168">
        <f>SUM(D46:D47)</f>
        <v>304472</v>
      </c>
      <c r="E45" s="150">
        <f t="shared" si="0"/>
        <v>61200</v>
      </c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68">
        <f>SUM(R46:R47)</f>
        <v>365672</v>
      </c>
      <c r="S45" s="168">
        <f>SUM(S46:S47)</f>
        <v>412452.97</v>
      </c>
      <c r="T45" s="150">
        <f t="shared" si="1"/>
        <v>112.7931506924238</v>
      </c>
    </row>
    <row r="46" spans="1:20" ht="54.75" hidden="1">
      <c r="A46" s="107"/>
      <c r="B46" s="107"/>
      <c r="C46" s="124" t="s">
        <v>63</v>
      </c>
      <c r="D46" s="155">
        <v>150387</v>
      </c>
      <c r="E46" s="151">
        <f t="shared" si="0"/>
        <v>25000</v>
      </c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64">
        <v>175387</v>
      </c>
      <c r="S46" s="155">
        <v>175387</v>
      </c>
      <c r="T46" s="151">
        <f t="shared" si="1"/>
        <v>100</v>
      </c>
    </row>
    <row r="47" spans="1:20" ht="54.75" hidden="1">
      <c r="A47" s="107"/>
      <c r="B47" s="107"/>
      <c r="C47" s="124" t="s">
        <v>69</v>
      </c>
      <c r="D47" s="155">
        <v>154085</v>
      </c>
      <c r="E47" s="151">
        <f t="shared" si="0"/>
        <v>36200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64">
        <v>190285</v>
      </c>
      <c r="S47" s="155">
        <v>237065.97</v>
      </c>
      <c r="T47" s="151">
        <f t="shared" si="1"/>
        <v>124.58468612870168</v>
      </c>
    </row>
    <row r="48" spans="1:20" ht="14.25" hidden="1">
      <c r="A48" s="107"/>
      <c r="B48" s="107">
        <v>75020</v>
      </c>
      <c r="C48" s="103" t="s">
        <v>117</v>
      </c>
      <c r="D48" s="168">
        <f>SUM(D49:D53)</f>
        <v>293933</v>
      </c>
      <c r="E48" s="150">
        <f t="shared" si="0"/>
        <v>64501</v>
      </c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68">
        <f>SUM(R49:R53)</f>
        <v>358434</v>
      </c>
      <c r="S48" s="168">
        <f>SUM(S49:S53)</f>
        <v>392948.26</v>
      </c>
      <c r="T48" s="150">
        <f t="shared" si="1"/>
        <v>109.62918138346251</v>
      </c>
    </row>
    <row r="49" spans="1:20" ht="14.25" hidden="1">
      <c r="A49" s="107"/>
      <c r="B49" s="105"/>
      <c r="C49" s="124" t="s">
        <v>40</v>
      </c>
      <c r="D49" s="151">
        <v>14103</v>
      </c>
      <c r="E49" s="151">
        <f t="shared" si="0"/>
        <v>2501</v>
      </c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64">
        <v>16604</v>
      </c>
      <c r="S49" s="151">
        <v>11826.11</v>
      </c>
      <c r="T49" s="151">
        <f t="shared" si="1"/>
        <v>71.22446398458203</v>
      </c>
    </row>
    <row r="50" spans="1:20" ht="21" customHeight="1" hidden="1">
      <c r="A50" s="107"/>
      <c r="B50" s="105"/>
      <c r="C50" s="124" t="s">
        <v>173</v>
      </c>
      <c r="D50" s="151">
        <v>0</v>
      </c>
      <c r="E50" s="151">
        <f t="shared" si="0"/>
        <v>17800</v>
      </c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64">
        <v>17800</v>
      </c>
      <c r="S50" s="151">
        <v>17800</v>
      </c>
      <c r="T50" s="151">
        <f t="shared" si="1"/>
        <v>100</v>
      </c>
    </row>
    <row r="51" spans="1:20" ht="14.25" hidden="1">
      <c r="A51" s="107"/>
      <c r="B51" s="105"/>
      <c r="C51" s="124" t="s">
        <v>74</v>
      </c>
      <c r="D51" s="151">
        <v>205118</v>
      </c>
      <c r="E51" s="151">
        <f t="shared" si="0"/>
        <v>34200</v>
      </c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64">
        <v>239318</v>
      </c>
      <c r="S51" s="151">
        <v>337109.15</v>
      </c>
      <c r="T51" s="151">
        <f t="shared" si="1"/>
        <v>140.86242990498</v>
      </c>
    </row>
    <row r="52" spans="1:20" ht="27.75" hidden="1">
      <c r="A52" s="107"/>
      <c r="B52" s="105"/>
      <c r="C52" s="124" t="s">
        <v>105</v>
      </c>
      <c r="D52" s="151">
        <v>0</v>
      </c>
      <c r="E52" s="151">
        <f t="shared" si="0"/>
        <v>10000</v>
      </c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64">
        <v>10000</v>
      </c>
      <c r="S52" s="151">
        <v>10000</v>
      </c>
      <c r="T52" s="151">
        <f t="shared" si="1"/>
        <v>100</v>
      </c>
    </row>
    <row r="53" spans="1:20" ht="14.25" hidden="1">
      <c r="A53" s="107"/>
      <c r="B53" s="125"/>
      <c r="C53" s="124" t="s">
        <v>41</v>
      </c>
      <c r="D53" s="151">
        <v>74712</v>
      </c>
      <c r="E53" s="151">
        <f t="shared" si="0"/>
        <v>0</v>
      </c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64">
        <v>74712</v>
      </c>
      <c r="S53" s="151">
        <v>16213</v>
      </c>
      <c r="T53" s="151">
        <f t="shared" si="1"/>
        <v>21.700663882642683</v>
      </c>
    </row>
    <row r="54" spans="1:20" ht="71.25" hidden="1">
      <c r="A54" s="107"/>
      <c r="B54" s="106" t="s">
        <v>118</v>
      </c>
      <c r="C54" s="103" t="s">
        <v>98</v>
      </c>
      <c r="D54" s="150">
        <f>SUM(D55)</f>
        <v>25000</v>
      </c>
      <c r="E54" s="150">
        <f t="shared" si="0"/>
        <v>589</v>
      </c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50">
        <f>SUM(R55)</f>
        <v>25589</v>
      </c>
      <c r="S54" s="150">
        <f>SUM(S55)</f>
        <v>25588.25</v>
      </c>
      <c r="T54" s="150">
        <f t="shared" si="1"/>
        <v>99.99706905310876</v>
      </c>
    </row>
    <row r="55" spans="1:20" ht="54.75" hidden="1">
      <c r="A55" s="107"/>
      <c r="B55" s="122"/>
      <c r="C55" s="124" t="s">
        <v>63</v>
      </c>
      <c r="D55" s="151">
        <v>25000</v>
      </c>
      <c r="E55" s="151">
        <f t="shared" si="0"/>
        <v>589</v>
      </c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64">
        <v>25589</v>
      </c>
      <c r="S55" s="151">
        <v>25588.25</v>
      </c>
      <c r="T55" s="151">
        <f t="shared" si="1"/>
        <v>99.99706905310876</v>
      </c>
    </row>
    <row r="56" spans="1:20" ht="27.75" customHeight="1">
      <c r="A56" s="102" t="s">
        <v>32</v>
      </c>
      <c r="B56" s="102"/>
      <c r="C56" s="103" t="s">
        <v>33</v>
      </c>
      <c r="D56" s="150">
        <f>D57+D63</f>
        <v>3297761</v>
      </c>
      <c r="E56" s="150">
        <f t="shared" si="0"/>
        <v>965216</v>
      </c>
      <c r="F56" s="181">
        <v>0</v>
      </c>
      <c r="G56" s="181">
        <v>0</v>
      </c>
      <c r="H56" s="181">
        <v>376850</v>
      </c>
      <c r="I56" s="181">
        <v>0</v>
      </c>
      <c r="J56" s="181">
        <v>0</v>
      </c>
      <c r="K56" s="181">
        <v>28000</v>
      </c>
      <c r="L56" s="181">
        <v>6055</v>
      </c>
      <c r="M56" s="181">
        <v>36900</v>
      </c>
      <c r="N56" s="181">
        <v>508802</v>
      </c>
      <c r="O56" s="181">
        <v>2337</v>
      </c>
      <c r="P56" s="181">
        <v>15000</v>
      </c>
      <c r="Q56" s="181">
        <v>-8728</v>
      </c>
      <c r="R56" s="150">
        <f>R57+R63</f>
        <v>4262977</v>
      </c>
      <c r="S56" s="150">
        <f>S57+S63</f>
        <v>4268430.5</v>
      </c>
      <c r="T56" s="150">
        <f t="shared" si="1"/>
        <v>100.12792703315078</v>
      </c>
    </row>
    <row r="57" spans="1:20" ht="29.25" customHeight="1" hidden="1">
      <c r="A57" s="102"/>
      <c r="B57" s="102" t="s">
        <v>35</v>
      </c>
      <c r="C57" s="103" t="s">
        <v>34</v>
      </c>
      <c r="D57" s="150">
        <f>SUM(D58:D62)</f>
        <v>3297261</v>
      </c>
      <c r="E57" s="150">
        <f t="shared" si="0"/>
        <v>964816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50">
        <f>SUM(R58:R62)</f>
        <v>4262077</v>
      </c>
      <c r="S57" s="150">
        <f>SUM(S58:S62)</f>
        <v>4267534.5</v>
      </c>
      <c r="T57" s="150">
        <f t="shared" si="1"/>
        <v>100.12804789777378</v>
      </c>
    </row>
    <row r="58" spans="1:20" ht="54.75" hidden="1">
      <c r="A58" s="102"/>
      <c r="B58" s="102"/>
      <c r="C58" s="124" t="s">
        <v>64</v>
      </c>
      <c r="D58" s="151">
        <v>0</v>
      </c>
      <c r="E58" s="151">
        <f t="shared" si="0"/>
        <v>28000</v>
      </c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64">
        <v>28000</v>
      </c>
      <c r="S58" s="151">
        <v>27760.63</v>
      </c>
      <c r="T58" s="150">
        <f t="shared" si="1"/>
        <v>99.14510714285714</v>
      </c>
    </row>
    <row r="59" spans="1:20" ht="14.25" hidden="1">
      <c r="A59" s="102"/>
      <c r="B59" s="102"/>
      <c r="C59" s="124" t="s">
        <v>74</v>
      </c>
      <c r="D59" s="151">
        <v>0</v>
      </c>
      <c r="E59" s="151">
        <f t="shared" si="0"/>
        <v>0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64">
        <v>0</v>
      </c>
      <c r="S59" s="151">
        <v>4015.66</v>
      </c>
      <c r="T59" s="151">
        <v>0</v>
      </c>
    </row>
    <row r="60" spans="1:20" ht="14.25" hidden="1">
      <c r="A60" s="102"/>
      <c r="B60" s="102"/>
      <c r="C60" s="124" t="s">
        <v>41</v>
      </c>
      <c r="D60" s="151">
        <v>0</v>
      </c>
      <c r="E60" s="151">
        <f t="shared" si="0"/>
        <v>0</v>
      </c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64">
        <v>0</v>
      </c>
      <c r="S60" s="151">
        <v>1681.8</v>
      </c>
      <c r="T60" s="151">
        <v>0</v>
      </c>
    </row>
    <row r="61" spans="1:20" ht="54.75" hidden="1">
      <c r="A61" s="102"/>
      <c r="B61" s="102"/>
      <c r="C61" s="124" t="s">
        <v>63</v>
      </c>
      <c r="D61" s="151">
        <v>3297261</v>
      </c>
      <c r="E61" s="151">
        <f t="shared" si="0"/>
        <v>555306</v>
      </c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64">
        <v>3852567</v>
      </c>
      <c r="S61" s="151">
        <v>3852566.41</v>
      </c>
      <c r="T61" s="151">
        <f>S61/R61*100</f>
        <v>99.99998468553565</v>
      </c>
    </row>
    <row r="62" spans="1:20" ht="68.25" hidden="1">
      <c r="A62" s="102"/>
      <c r="B62" s="102"/>
      <c r="C62" s="124" t="s">
        <v>189</v>
      </c>
      <c r="D62" s="151">
        <v>0</v>
      </c>
      <c r="E62" s="151">
        <f t="shared" si="0"/>
        <v>381510</v>
      </c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64">
        <v>381510</v>
      </c>
      <c r="S62" s="151">
        <v>381510</v>
      </c>
      <c r="T62" s="151">
        <f aca="true" t="shared" si="2" ref="T62:T125">S62/R62*100</f>
        <v>100</v>
      </c>
    </row>
    <row r="63" spans="1:20" ht="14.25" hidden="1">
      <c r="A63" s="102"/>
      <c r="B63" s="102" t="s">
        <v>49</v>
      </c>
      <c r="C63" s="103" t="s">
        <v>53</v>
      </c>
      <c r="D63" s="150">
        <f>SUM(D64)</f>
        <v>500</v>
      </c>
      <c r="E63" s="150">
        <f t="shared" si="0"/>
        <v>400</v>
      </c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50">
        <f>SUM(R64)</f>
        <v>900</v>
      </c>
      <c r="S63" s="150">
        <f>SUM(S64)</f>
        <v>896</v>
      </c>
      <c r="T63" s="150">
        <f t="shared" si="2"/>
        <v>99.55555555555556</v>
      </c>
    </row>
    <row r="64" spans="1:20" ht="54.75" hidden="1">
      <c r="A64" s="102"/>
      <c r="B64" s="102"/>
      <c r="C64" s="124" t="s">
        <v>63</v>
      </c>
      <c r="D64" s="151">
        <v>500</v>
      </c>
      <c r="E64" s="151">
        <f t="shared" si="0"/>
        <v>400</v>
      </c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64">
        <v>900</v>
      </c>
      <c r="S64" s="151">
        <v>896</v>
      </c>
      <c r="T64" s="151">
        <f t="shared" si="2"/>
        <v>99.55555555555556</v>
      </c>
    </row>
    <row r="65" spans="1:20" ht="57">
      <c r="A65" s="102" t="s">
        <v>36</v>
      </c>
      <c r="B65" s="102"/>
      <c r="C65" s="103" t="s">
        <v>66</v>
      </c>
      <c r="D65" s="169">
        <f>D66+D69</f>
        <v>9606384</v>
      </c>
      <c r="E65" s="150">
        <f t="shared" si="0"/>
        <v>-35000</v>
      </c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-35000</v>
      </c>
      <c r="R65" s="169">
        <f>R66+R69</f>
        <v>9571384</v>
      </c>
      <c r="S65" s="169">
        <f>S66+S69</f>
        <v>9785416.35</v>
      </c>
      <c r="T65" s="150">
        <f t="shared" si="2"/>
        <v>102.23616929380329</v>
      </c>
    </row>
    <row r="66" spans="1:20" ht="28.5" hidden="1">
      <c r="A66" s="102"/>
      <c r="B66" s="102" t="s">
        <v>122</v>
      </c>
      <c r="C66" s="103" t="s">
        <v>121</v>
      </c>
      <c r="D66" s="169">
        <f>SUM(D67:D68)</f>
        <v>8060545</v>
      </c>
      <c r="E66" s="150">
        <f t="shared" si="0"/>
        <v>-35000</v>
      </c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69">
        <f>SUM(R67:R68)</f>
        <v>8025545</v>
      </c>
      <c r="S66" s="169">
        <f>SUM(S67:S68)</f>
        <v>8248326.52</v>
      </c>
      <c r="T66" s="150">
        <f t="shared" si="2"/>
        <v>102.77590518774737</v>
      </c>
    </row>
    <row r="67" spans="1:20" ht="13.5" hidden="1">
      <c r="A67" s="104"/>
      <c r="B67" s="105"/>
      <c r="C67" s="124" t="s">
        <v>12</v>
      </c>
      <c r="D67" s="153">
        <v>7861644</v>
      </c>
      <c r="E67" s="151">
        <f t="shared" si="0"/>
        <v>0</v>
      </c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64">
        <v>7861644</v>
      </c>
      <c r="S67" s="153">
        <v>7995684</v>
      </c>
      <c r="T67" s="151">
        <f t="shared" si="2"/>
        <v>101.70498689587065</v>
      </c>
    </row>
    <row r="68" spans="1:20" ht="13.5" hidden="1">
      <c r="A68" s="104"/>
      <c r="B68" s="105"/>
      <c r="C68" s="124" t="s">
        <v>58</v>
      </c>
      <c r="D68" s="153">
        <v>198901</v>
      </c>
      <c r="E68" s="151">
        <f t="shared" si="0"/>
        <v>-35000</v>
      </c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64">
        <v>163901</v>
      </c>
      <c r="S68" s="153">
        <v>252642.52</v>
      </c>
      <c r="T68" s="151">
        <f t="shared" si="2"/>
        <v>154.14336703253792</v>
      </c>
    </row>
    <row r="69" spans="1:20" ht="42.75" hidden="1">
      <c r="A69" s="104"/>
      <c r="B69" s="102" t="s">
        <v>119</v>
      </c>
      <c r="C69" s="103" t="s">
        <v>120</v>
      </c>
      <c r="D69" s="152">
        <f>SUM(D70:D73)</f>
        <v>1545839</v>
      </c>
      <c r="E69" s="150">
        <f t="shared" si="0"/>
        <v>0</v>
      </c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52">
        <f>SUM(R70:R73)</f>
        <v>1545839</v>
      </c>
      <c r="S69" s="152">
        <f>SUM(S70:S73)</f>
        <v>1537089.8299999998</v>
      </c>
      <c r="T69" s="150">
        <f t="shared" si="2"/>
        <v>99.434018031632</v>
      </c>
    </row>
    <row r="70" spans="1:20" ht="14.25" hidden="1">
      <c r="A70" s="102"/>
      <c r="B70" s="105"/>
      <c r="C70" s="124" t="s">
        <v>39</v>
      </c>
      <c r="D70" s="153">
        <v>1462534</v>
      </c>
      <c r="E70" s="151">
        <f t="shared" si="0"/>
        <v>0</v>
      </c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64">
        <v>1462534</v>
      </c>
      <c r="S70" s="153">
        <v>1459601.75</v>
      </c>
      <c r="T70" s="151">
        <f t="shared" si="2"/>
        <v>99.79950893449315</v>
      </c>
    </row>
    <row r="71" spans="1:20" ht="40.5" hidden="1">
      <c r="A71" s="104"/>
      <c r="B71" s="105"/>
      <c r="C71" s="124" t="s">
        <v>80</v>
      </c>
      <c r="D71" s="153">
        <v>37354</v>
      </c>
      <c r="E71" s="151">
        <f aca="true" t="shared" si="3" ref="E71:E134">R71-D71</f>
        <v>0</v>
      </c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64">
        <v>37354</v>
      </c>
      <c r="S71" s="153">
        <v>38855.04</v>
      </c>
      <c r="T71" s="151">
        <f t="shared" si="2"/>
        <v>104.01841837554211</v>
      </c>
    </row>
    <row r="72" spans="1:20" ht="13.5" hidden="1">
      <c r="A72" s="104"/>
      <c r="B72" s="105"/>
      <c r="C72" s="124" t="s">
        <v>59</v>
      </c>
      <c r="D72" s="153">
        <v>45951</v>
      </c>
      <c r="E72" s="151">
        <f t="shared" si="3"/>
        <v>0</v>
      </c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64">
        <v>45951</v>
      </c>
      <c r="S72" s="153">
        <v>38495.9</v>
      </c>
      <c r="T72" s="151">
        <f t="shared" si="2"/>
        <v>83.77597875998346</v>
      </c>
    </row>
    <row r="73" spans="1:20" ht="13.5" hidden="1">
      <c r="A73" s="104"/>
      <c r="B73" s="105"/>
      <c r="C73" s="124" t="s">
        <v>74</v>
      </c>
      <c r="D73" s="153">
        <v>0</v>
      </c>
      <c r="E73" s="151">
        <f t="shared" si="3"/>
        <v>0</v>
      </c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53">
        <v>0</v>
      </c>
      <c r="S73" s="153">
        <v>137.14</v>
      </c>
      <c r="T73" s="151">
        <v>0</v>
      </c>
    </row>
    <row r="74" spans="1:20" ht="13.5" customHeight="1">
      <c r="A74" s="102" t="s">
        <v>37</v>
      </c>
      <c r="B74" s="106"/>
      <c r="C74" s="103" t="s">
        <v>9</v>
      </c>
      <c r="D74" s="152">
        <f>D75+D77+D80+D82+D84</f>
        <v>32437056</v>
      </c>
      <c r="E74" s="150">
        <f t="shared" si="3"/>
        <v>4964276</v>
      </c>
      <c r="F74" s="181">
        <v>0</v>
      </c>
      <c r="G74" s="181">
        <v>0</v>
      </c>
      <c r="H74" s="181">
        <v>-333991</v>
      </c>
      <c r="I74" s="181">
        <v>0</v>
      </c>
      <c r="J74" s="181">
        <v>5000000</v>
      </c>
      <c r="K74" s="181">
        <v>0</v>
      </c>
      <c r="L74" s="181">
        <v>0</v>
      </c>
      <c r="M74" s="181">
        <v>0</v>
      </c>
      <c r="N74" s="181">
        <v>0</v>
      </c>
      <c r="O74" s="181">
        <v>0</v>
      </c>
      <c r="P74" s="181">
        <v>0</v>
      </c>
      <c r="Q74" s="181">
        <v>298267</v>
      </c>
      <c r="R74" s="152">
        <f>R75+R77+R80+R82+R84</f>
        <v>37401332</v>
      </c>
      <c r="S74" s="152">
        <f>S75+S77+S80+S82+S84</f>
        <v>37403861.31</v>
      </c>
      <c r="T74" s="150">
        <f t="shared" si="2"/>
        <v>100.00676262011203</v>
      </c>
    </row>
    <row r="75" spans="1:20" ht="1.5" customHeight="1" hidden="1">
      <c r="A75" s="102"/>
      <c r="B75" s="106" t="s">
        <v>127</v>
      </c>
      <c r="C75" s="103" t="s">
        <v>128</v>
      </c>
      <c r="D75" s="152">
        <f>SUM(D76)</f>
        <v>25835811</v>
      </c>
      <c r="E75" s="150">
        <f t="shared" si="3"/>
        <v>-180134</v>
      </c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52">
        <f>SUM(R76)</f>
        <v>25655677</v>
      </c>
      <c r="S75" s="152">
        <f>SUM(S76)</f>
        <v>25655677</v>
      </c>
      <c r="T75" s="150">
        <f t="shared" si="2"/>
        <v>100</v>
      </c>
    </row>
    <row r="76" spans="1:20" ht="14.25" hidden="1">
      <c r="A76" s="123"/>
      <c r="B76" s="125"/>
      <c r="C76" s="124" t="s">
        <v>11</v>
      </c>
      <c r="D76" s="153">
        <v>25835811</v>
      </c>
      <c r="E76" s="151">
        <f t="shared" si="3"/>
        <v>-180134</v>
      </c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64">
        <v>25655677</v>
      </c>
      <c r="S76" s="153">
        <v>25655677</v>
      </c>
      <c r="T76" s="150">
        <f>S76/R76*100</f>
        <v>100</v>
      </c>
    </row>
    <row r="77" spans="1:20" ht="68.25" hidden="1">
      <c r="A77" s="123"/>
      <c r="B77" s="125" t="s">
        <v>172</v>
      </c>
      <c r="C77" s="103" t="s">
        <v>171</v>
      </c>
      <c r="D77" s="152">
        <f>SUM(D78:D79)</f>
        <v>0</v>
      </c>
      <c r="E77" s="150">
        <f t="shared" si="3"/>
        <v>5144451</v>
      </c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52">
        <f>SUM(R78:R79)</f>
        <v>5144451</v>
      </c>
      <c r="S77" s="152">
        <f>SUM(S78:S79)</f>
        <v>5144451</v>
      </c>
      <c r="T77" s="150">
        <f>S77/R77*100</f>
        <v>100</v>
      </c>
    </row>
    <row r="78" spans="1:20" ht="14.25" hidden="1">
      <c r="A78" s="123"/>
      <c r="B78" s="125"/>
      <c r="C78" s="124" t="s">
        <v>190</v>
      </c>
      <c r="D78" s="153">
        <v>0</v>
      </c>
      <c r="E78" s="151">
        <f t="shared" si="3"/>
        <v>144451</v>
      </c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64">
        <v>144451</v>
      </c>
      <c r="S78" s="153">
        <v>144451</v>
      </c>
      <c r="T78" s="150">
        <f>S78/R78*100</f>
        <v>100</v>
      </c>
    </row>
    <row r="79" spans="1:20" ht="52.5" customHeight="1" hidden="1">
      <c r="A79" s="123"/>
      <c r="B79" s="125"/>
      <c r="C79" s="124" t="s">
        <v>90</v>
      </c>
      <c r="D79" s="153">
        <v>0</v>
      </c>
      <c r="E79" s="151">
        <f t="shared" si="3"/>
        <v>5000000</v>
      </c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64">
        <v>5000000</v>
      </c>
      <c r="S79" s="153">
        <v>5000000</v>
      </c>
      <c r="T79" s="151">
        <f>S79/R79*100</f>
        <v>100</v>
      </c>
    </row>
    <row r="80" spans="1:20" ht="68.25" hidden="1">
      <c r="A80" s="123"/>
      <c r="B80" s="125" t="s">
        <v>129</v>
      </c>
      <c r="C80" s="103" t="s">
        <v>130</v>
      </c>
      <c r="D80" s="152">
        <f>SUM(D81)</f>
        <v>4370206</v>
      </c>
      <c r="E80" s="150">
        <f t="shared" si="3"/>
        <v>0</v>
      </c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52">
        <f>SUM(R81)</f>
        <v>4370206</v>
      </c>
      <c r="S80" s="152">
        <f>SUM(S81)</f>
        <v>4370206</v>
      </c>
      <c r="T80" s="150">
        <f t="shared" si="2"/>
        <v>100</v>
      </c>
    </row>
    <row r="81" spans="1:20" ht="13.5" hidden="1">
      <c r="A81" s="123"/>
      <c r="B81" s="125"/>
      <c r="C81" s="124" t="s">
        <v>11</v>
      </c>
      <c r="D81" s="153">
        <v>4370206</v>
      </c>
      <c r="E81" s="151">
        <f t="shared" si="3"/>
        <v>0</v>
      </c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64">
        <v>4370206</v>
      </c>
      <c r="S81" s="153">
        <v>4370206</v>
      </c>
      <c r="T81" s="151">
        <f t="shared" si="2"/>
        <v>100</v>
      </c>
    </row>
    <row r="82" spans="1:20" s="143" customFormat="1" ht="71.25" hidden="1">
      <c r="A82" s="128"/>
      <c r="B82" s="106" t="s">
        <v>175</v>
      </c>
      <c r="C82" s="103" t="s">
        <v>183</v>
      </c>
      <c r="D82" s="152">
        <f>SUM(D83)</f>
        <v>0</v>
      </c>
      <c r="E82" s="150">
        <f t="shared" si="3"/>
        <v>0</v>
      </c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52">
        <f>SUM(R83)</f>
        <v>0</v>
      </c>
      <c r="S82" s="152">
        <f>SUM(S83)</f>
        <v>2529.31</v>
      </c>
      <c r="T82" s="150">
        <v>0</v>
      </c>
    </row>
    <row r="83" spans="1:20" ht="54" hidden="1">
      <c r="A83" s="123"/>
      <c r="B83" s="125"/>
      <c r="C83" s="124" t="s">
        <v>91</v>
      </c>
      <c r="D83" s="153">
        <v>0</v>
      </c>
      <c r="E83" s="151">
        <f t="shared" si="3"/>
        <v>0</v>
      </c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53">
        <v>0</v>
      </c>
      <c r="S83" s="153">
        <v>2529.31</v>
      </c>
      <c r="T83" s="151">
        <v>0</v>
      </c>
    </row>
    <row r="84" spans="1:20" ht="68.25" hidden="1">
      <c r="A84" s="123"/>
      <c r="B84" s="125" t="s">
        <v>131</v>
      </c>
      <c r="C84" s="103" t="s">
        <v>132</v>
      </c>
      <c r="D84" s="152">
        <f>SUM(D85)</f>
        <v>2231039</v>
      </c>
      <c r="E84" s="150">
        <f t="shared" si="3"/>
        <v>-41</v>
      </c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52">
        <f>SUM(R85)</f>
        <v>2230998</v>
      </c>
      <c r="S84" s="152">
        <f>SUM(S85)</f>
        <v>2230998</v>
      </c>
      <c r="T84" s="150">
        <f>S84/R84*100</f>
        <v>100</v>
      </c>
    </row>
    <row r="85" spans="1:20" ht="13.5" hidden="1">
      <c r="A85" s="123"/>
      <c r="B85" s="125"/>
      <c r="C85" s="124" t="s">
        <v>11</v>
      </c>
      <c r="D85" s="153">
        <v>2231039</v>
      </c>
      <c r="E85" s="151">
        <f t="shared" si="3"/>
        <v>-41</v>
      </c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64">
        <v>2230998</v>
      </c>
      <c r="S85" s="153">
        <v>2230998</v>
      </c>
      <c r="T85" s="151">
        <f>S85/R85*100</f>
        <v>100</v>
      </c>
    </row>
    <row r="86" spans="1:20" ht="18" customHeight="1">
      <c r="A86" s="102" t="s">
        <v>42</v>
      </c>
      <c r="B86" s="106"/>
      <c r="C86" s="103" t="s">
        <v>43</v>
      </c>
      <c r="D86" s="169">
        <f>D87+D90+D93+D97+D105+D115+D121</f>
        <v>4824441</v>
      </c>
      <c r="E86" s="150">
        <f t="shared" si="3"/>
        <v>500472.8200000003</v>
      </c>
      <c r="F86" s="181">
        <v>0</v>
      </c>
      <c r="G86" s="181">
        <v>60000</v>
      </c>
      <c r="H86" s="181">
        <v>0</v>
      </c>
      <c r="I86" s="181">
        <v>382809.96</v>
      </c>
      <c r="J86" s="181">
        <v>900</v>
      </c>
      <c r="K86" s="181">
        <v>50600</v>
      </c>
      <c r="L86" s="181">
        <v>0</v>
      </c>
      <c r="M86" s="181">
        <v>0</v>
      </c>
      <c r="N86" s="181">
        <v>0</v>
      </c>
      <c r="O86" s="181">
        <v>25678</v>
      </c>
      <c r="P86" s="181">
        <v>-14515.14</v>
      </c>
      <c r="Q86" s="181">
        <v>-5000</v>
      </c>
      <c r="R86" s="169">
        <f>R87+R90+R93+R97+R105+R115+R121</f>
        <v>5324913.82</v>
      </c>
      <c r="S86" s="169">
        <f>S87+S90+S93+S97+S105+S115+S121</f>
        <v>5319877.7299999995</v>
      </c>
      <c r="T86" s="150">
        <f t="shared" si="2"/>
        <v>99.9054240092847</v>
      </c>
    </row>
    <row r="87" spans="1:20" ht="71.25" hidden="1">
      <c r="A87" s="102"/>
      <c r="B87" s="106" t="s">
        <v>123</v>
      </c>
      <c r="C87" s="103" t="s">
        <v>124</v>
      </c>
      <c r="D87" s="169">
        <f>SUM(D88:D89)</f>
        <v>76158</v>
      </c>
      <c r="E87" s="150">
        <f t="shared" si="3"/>
        <v>-10000</v>
      </c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69">
        <f>SUM(R88:R89)</f>
        <v>66158</v>
      </c>
      <c r="S87" s="169">
        <f>SUM(S88:S89)</f>
        <v>76854.34</v>
      </c>
      <c r="T87" s="150">
        <f t="shared" si="2"/>
        <v>116.16787085462074</v>
      </c>
    </row>
    <row r="88" spans="1:20" ht="14.25" hidden="1">
      <c r="A88" s="102"/>
      <c r="B88" s="106"/>
      <c r="C88" s="124" t="s">
        <v>74</v>
      </c>
      <c r="D88" s="170">
        <v>0</v>
      </c>
      <c r="E88" s="151">
        <f t="shared" si="3"/>
        <v>0</v>
      </c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71">
        <v>0</v>
      </c>
      <c r="S88" s="170">
        <v>3465.22</v>
      </c>
      <c r="T88" s="151">
        <v>0</v>
      </c>
    </row>
    <row r="89" spans="1:20" ht="14.25" hidden="1">
      <c r="A89" s="102"/>
      <c r="B89" s="106"/>
      <c r="C89" s="124" t="s">
        <v>44</v>
      </c>
      <c r="D89" s="170">
        <v>76158</v>
      </c>
      <c r="E89" s="151">
        <f t="shared" si="3"/>
        <v>-10000</v>
      </c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64">
        <v>66158</v>
      </c>
      <c r="S89" s="170">
        <v>73389.12</v>
      </c>
      <c r="T89" s="151">
        <f t="shared" si="2"/>
        <v>110.93007648356962</v>
      </c>
    </row>
    <row r="90" spans="1:20" ht="71.25" hidden="1">
      <c r="A90" s="102"/>
      <c r="B90" s="106" t="s">
        <v>125</v>
      </c>
      <c r="C90" s="103" t="s">
        <v>126</v>
      </c>
      <c r="D90" s="169">
        <f>SUM(D91:D92)</f>
        <v>12000</v>
      </c>
      <c r="E90" s="150">
        <f t="shared" si="3"/>
        <v>10000</v>
      </c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69">
        <f>SUM(R91:R92)</f>
        <v>22000</v>
      </c>
      <c r="S90" s="169">
        <f>SUM(S91:S92)</f>
        <v>20501.23</v>
      </c>
      <c r="T90" s="150">
        <f t="shared" si="2"/>
        <v>93.18740909090909</v>
      </c>
    </row>
    <row r="91" spans="1:20" ht="14.25" hidden="1">
      <c r="A91" s="102"/>
      <c r="B91" s="106"/>
      <c r="C91" s="124" t="s">
        <v>74</v>
      </c>
      <c r="D91" s="170">
        <v>0</v>
      </c>
      <c r="E91" s="151">
        <f t="shared" si="3"/>
        <v>0</v>
      </c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71">
        <v>0</v>
      </c>
      <c r="S91" s="170">
        <v>31</v>
      </c>
      <c r="T91" s="151">
        <v>0</v>
      </c>
    </row>
    <row r="92" spans="1:20" ht="52.5" customHeight="1" hidden="1">
      <c r="A92" s="102"/>
      <c r="B92" s="126"/>
      <c r="C92" s="127" t="s">
        <v>92</v>
      </c>
      <c r="D92" s="153">
        <v>12000</v>
      </c>
      <c r="E92" s="151">
        <f t="shared" si="3"/>
        <v>10000</v>
      </c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64">
        <v>22000</v>
      </c>
      <c r="S92" s="153">
        <v>20470.23</v>
      </c>
      <c r="T92" s="151">
        <f t="shared" si="2"/>
        <v>93.0465</v>
      </c>
    </row>
    <row r="93" spans="1:20" ht="14.25" hidden="1">
      <c r="A93" s="102"/>
      <c r="B93" s="126" t="s">
        <v>133</v>
      </c>
      <c r="C93" s="142" t="s">
        <v>134</v>
      </c>
      <c r="D93" s="152">
        <f>SUM(D94:D96)</f>
        <v>50160</v>
      </c>
      <c r="E93" s="150">
        <f t="shared" si="3"/>
        <v>-5000</v>
      </c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52">
        <f>SUM(R94:R96)</f>
        <v>45160</v>
      </c>
      <c r="S93" s="152">
        <f>SUM(S94:S96)</f>
        <v>44540.06</v>
      </c>
      <c r="T93" s="150">
        <f t="shared" si="2"/>
        <v>98.6272364924712</v>
      </c>
    </row>
    <row r="94" spans="1:20" ht="14.25" hidden="1">
      <c r="A94" s="102"/>
      <c r="B94" s="126"/>
      <c r="C94" s="127" t="s">
        <v>41</v>
      </c>
      <c r="D94" s="153">
        <v>30000</v>
      </c>
      <c r="E94" s="151">
        <f t="shared" si="3"/>
        <v>-5000</v>
      </c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64">
        <v>25000</v>
      </c>
      <c r="S94" s="153">
        <v>23717.46</v>
      </c>
      <c r="T94" s="151">
        <f t="shared" si="2"/>
        <v>94.86984</v>
      </c>
    </row>
    <row r="95" spans="1:20" ht="14.25" hidden="1">
      <c r="A95" s="102"/>
      <c r="B95" s="126"/>
      <c r="C95" s="127" t="s">
        <v>177</v>
      </c>
      <c r="D95" s="153">
        <v>0</v>
      </c>
      <c r="E95" s="151">
        <f t="shared" si="3"/>
        <v>0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64">
        <v>0</v>
      </c>
      <c r="S95" s="153">
        <v>62.6</v>
      </c>
      <c r="T95" s="151">
        <v>0</v>
      </c>
    </row>
    <row r="96" spans="1:20" ht="68.25" hidden="1">
      <c r="A96" s="102"/>
      <c r="B96" s="126"/>
      <c r="C96" s="127" t="s">
        <v>85</v>
      </c>
      <c r="D96" s="153">
        <v>20160</v>
      </c>
      <c r="E96" s="151">
        <f t="shared" si="3"/>
        <v>0</v>
      </c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64">
        <v>20160</v>
      </c>
      <c r="S96" s="153">
        <v>20760</v>
      </c>
      <c r="T96" s="151">
        <f t="shared" si="2"/>
        <v>102.97619047619047</v>
      </c>
    </row>
    <row r="97" spans="1:20" ht="14.25" hidden="1">
      <c r="A97" s="102"/>
      <c r="B97" s="126" t="s">
        <v>135</v>
      </c>
      <c r="C97" s="142" t="s">
        <v>136</v>
      </c>
      <c r="D97" s="152">
        <f>SUM(D98:D104)</f>
        <v>104761</v>
      </c>
      <c r="E97" s="150">
        <f t="shared" si="3"/>
        <v>42142.16</v>
      </c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52">
        <f>SUM(R98:R104)</f>
        <v>146903.16</v>
      </c>
      <c r="S97" s="152">
        <f>SUM(S98:S104)</f>
        <v>151944.92</v>
      </c>
      <c r="T97" s="150">
        <f t="shared" si="2"/>
        <v>103.43202964456313</v>
      </c>
    </row>
    <row r="98" spans="1:20" ht="14.25" hidden="1">
      <c r="A98" s="102"/>
      <c r="B98" s="125"/>
      <c r="C98" s="124" t="s">
        <v>40</v>
      </c>
      <c r="D98" s="153">
        <v>55281</v>
      </c>
      <c r="E98" s="151">
        <f t="shared" si="3"/>
        <v>-55000</v>
      </c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64">
        <v>281</v>
      </c>
      <c r="S98" s="153">
        <v>305</v>
      </c>
      <c r="T98" s="151">
        <f t="shared" si="2"/>
        <v>108.54092526690391</v>
      </c>
    </row>
    <row r="99" spans="1:20" s="158" customFormat="1" ht="24.75" customHeight="1" hidden="1">
      <c r="A99" s="104"/>
      <c r="B99" s="157"/>
      <c r="C99" s="124" t="s">
        <v>191</v>
      </c>
      <c r="D99" s="153">
        <v>0</v>
      </c>
      <c r="E99" s="151">
        <f t="shared" si="3"/>
        <v>0</v>
      </c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53">
        <v>0</v>
      </c>
      <c r="S99" s="153">
        <v>2343.17</v>
      </c>
      <c r="T99" s="151">
        <v>0</v>
      </c>
    </row>
    <row r="100" spans="1:20" ht="68.25" hidden="1">
      <c r="A100" s="102"/>
      <c r="B100" s="125"/>
      <c r="C100" s="124" t="s">
        <v>167</v>
      </c>
      <c r="D100" s="153">
        <v>0</v>
      </c>
      <c r="E100" s="151">
        <f t="shared" si="3"/>
        <v>56100</v>
      </c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64">
        <v>56100</v>
      </c>
      <c r="S100" s="153">
        <v>55997.62</v>
      </c>
      <c r="T100" s="151">
        <f t="shared" si="2"/>
        <v>99.81750445632798</v>
      </c>
    </row>
    <row r="101" spans="1:20" ht="14.25" hidden="1">
      <c r="A101" s="102"/>
      <c r="B101" s="125"/>
      <c r="C101" s="124" t="s">
        <v>44</v>
      </c>
      <c r="D101" s="153">
        <v>13500</v>
      </c>
      <c r="E101" s="151">
        <f t="shared" si="3"/>
        <v>-13500</v>
      </c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53">
        <v>0</v>
      </c>
      <c r="S101" s="153">
        <v>0</v>
      </c>
      <c r="T101" s="151">
        <v>0</v>
      </c>
    </row>
    <row r="102" spans="1:20" ht="14.25" hidden="1">
      <c r="A102" s="102"/>
      <c r="B102" s="125"/>
      <c r="C102" s="124" t="s">
        <v>177</v>
      </c>
      <c r="D102" s="153">
        <v>0</v>
      </c>
      <c r="E102" s="151">
        <f t="shared" si="3"/>
        <v>0</v>
      </c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72">
        <v>0</v>
      </c>
      <c r="S102" s="153">
        <v>2356.12</v>
      </c>
      <c r="T102" s="151">
        <v>0</v>
      </c>
    </row>
    <row r="103" spans="1:20" ht="27.75" hidden="1">
      <c r="A103" s="102"/>
      <c r="B103" s="125"/>
      <c r="C103" s="124" t="s">
        <v>105</v>
      </c>
      <c r="D103" s="153">
        <v>0</v>
      </c>
      <c r="E103" s="151">
        <f t="shared" si="3"/>
        <v>60000</v>
      </c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64">
        <v>60000</v>
      </c>
      <c r="S103" s="153">
        <v>60000</v>
      </c>
      <c r="T103" s="151">
        <f t="shared" si="2"/>
        <v>100</v>
      </c>
    </row>
    <row r="104" spans="1:20" ht="14.25" hidden="1">
      <c r="A104" s="102"/>
      <c r="B104" s="125"/>
      <c r="C104" s="124" t="s">
        <v>41</v>
      </c>
      <c r="D104" s="153">
        <v>35980</v>
      </c>
      <c r="E104" s="151">
        <f t="shared" si="3"/>
        <v>-5457.84</v>
      </c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64">
        <v>30522.16</v>
      </c>
      <c r="S104" s="153">
        <v>30943.01</v>
      </c>
      <c r="T104" s="151">
        <f t="shared" si="2"/>
        <v>101.37883426336798</v>
      </c>
    </row>
    <row r="105" spans="1:20" ht="11.25" customHeight="1" hidden="1">
      <c r="A105" s="102"/>
      <c r="B105" s="125" t="s">
        <v>137</v>
      </c>
      <c r="C105" s="103" t="s">
        <v>138</v>
      </c>
      <c r="D105" s="152">
        <f>SUM(D106:D114)</f>
        <v>4465843</v>
      </c>
      <c r="E105" s="150">
        <f t="shared" si="3"/>
        <v>68664</v>
      </c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52">
        <f>SUM(R106:R114)</f>
        <v>4534507</v>
      </c>
      <c r="S105" s="152">
        <f>SUM(S106:S114)</f>
        <v>4523207.57</v>
      </c>
      <c r="T105" s="150">
        <f t="shared" si="2"/>
        <v>99.75081238158857</v>
      </c>
    </row>
    <row r="106" spans="1:20" ht="54.75" hidden="1">
      <c r="A106" s="102"/>
      <c r="B106" s="125"/>
      <c r="C106" s="124" t="s">
        <v>86</v>
      </c>
      <c r="D106" s="153">
        <v>4228660</v>
      </c>
      <c r="E106" s="151">
        <f t="shared" si="3"/>
        <v>-4228660</v>
      </c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53">
        <v>0</v>
      </c>
      <c r="S106" s="153">
        <v>0</v>
      </c>
      <c r="T106" s="151">
        <v>0</v>
      </c>
    </row>
    <row r="107" spans="1:20" ht="14.25" hidden="1">
      <c r="A107" s="102"/>
      <c r="B107" s="125"/>
      <c r="C107" s="124" t="s">
        <v>44</v>
      </c>
      <c r="D107" s="153">
        <v>72100</v>
      </c>
      <c r="E107" s="151">
        <f t="shared" si="3"/>
        <v>-49300</v>
      </c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64">
        <v>22800</v>
      </c>
      <c r="S107" s="153">
        <v>7400</v>
      </c>
      <c r="T107" s="151">
        <f t="shared" si="2"/>
        <v>32.45614035087719</v>
      </c>
    </row>
    <row r="108" spans="1:20" ht="68.25" hidden="1">
      <c r="A108" s="102"/>
      <c r="B108" s="125"/>
      <c r="C108" s="124" t="s">
        <v>85</v>
      </c>
      <c r="D108" s="153">
        <v>69281</v>
      </c>
      <c r="E108" s="151">
        <f t="shared" si="3"/>
        <v>-5259</v>
      </c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64">
        <v>64022</v>
      </c>
      <c r="S108" s="153">
        <v>64565.06</v>
      </c>
      <c r="T108" s="151">
        <f t="shared" si="2"/>
        <v>100.84823966761425</v>
      </c>
    </row>
    <row r="109" spans="1:20" ht="14.25" hidden="1">
      <c r="A109" s="102"/>
      <c r="B109" s="125"/>
      <c r="C109" s="124" t="s">
        <v>178</v>
      </c>
      <c r="D109" s="153">
        <v>0</v>
      </c>
      <c r="E109" s="151">
        <f t="shared" si="3"/>
        <v>0</v>
      </c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64">
        <v>0</v>
      </c>
      <c r="S109" s="153">
        <v>4511.26</v>
      </c>
      <c r="T109" s="151">
        <v>0</v>
      </c>
    </row>
    <row r="110" spans="1:20" ht="14.25" hidden="1">
      <c r="A110" s="102"/>
      <c r="B110" s="125"/>
      <c r="C110" s="124" t="s">
        <v>41</v>
      </c>
      <c r="D110" s="153">
        <v>95052</v>
      </c>
      <c r="E110" s="151">
        <f t="shared" si="3"/>
        <v>72565</v>
      </c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64">
        <v>167617</v>
      </c>
      <c r="S110" s="153">
        <v>166628.19</v>
      </c>
      <c r="T110" s="151">
        <f t="shared" si="2"/>
        <v>99.41007773674508</v>
      </c>
    </row>
    <row r="111" spans="1:20" ht="54.75" hidden="1">
      <c r="A111" s="102"/>
      <c r="B111" s="125"/>
      <c r="C111" s="124" t="s">
        <v>101</v>
      </c>
      <c r="D111" s="153">
        <v>0</v>
      </c>
      <c r="E111" s="151">
        <f t="shared" si="3"/>
        <v>50550</v>
      </c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64">
        <v>50550</v>
      </c>
      <c r="S111" s="153">
        <v>50550</v>
      </c>
      <c r="T111" s="151">
        <f t="shared" si="2"/>
        <v>100</v>
      </c>
    </row>
    <row r="112" spans="1:20" ht="41.25" hidden="1">
      <c r="A112" s="102"/>
      <c r="B112" s="125"/>
      <c r="C112" s="124" t="s">
        <v>192</v>
      </c>
      <c r="D112" s="153">
        <v>0</v>
      </c>
      <c r="E112" s="151">
        <f t="shared" si="3"/>
        <v>0</v>
      </c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64">
        <v>0</v>
      </c>
      <c r="S112" s="153">
        <v>9.53</v>
      </c>
      <c r="T112" s="151">
        <v>0</v>
      </c>
    </row>
    <row r="113" spans="1:20" ht="70.5" customHeight="1" hidden="1">
      <c r="A113" s="102"/>
      <c r="B113" s="125"/>
      <c r="C113" s="124" t="s">
        <v>170</v>
      </c>
      <c r="D113" s="153">
        <v>0</v>
      </c>
      <c r="E113" s="151">
        <f t="shared" si="3"/>
        <v>4228660</v>
      </c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64">
        <v>4228660</v>
      </c>
      <c r="S113" s="153">
        <v>4228659.53</v>
      </c>
      <c r="T113" s="151">
        <f t="shared" si="2"/>
        <v>99.99998888536796</v>
      </c>
    </row>
    <row r="114" spans="1:20" ht="14.25" hidden="1">
      <c r="A114" s="102"/>
      <c r="B114" s="125"/>
      <c r="C114" s="124" t="s">
        <v>40</v>
      </c>
      <c r="D114" s="153">
        <v>750</v>
      </c>
      <c r="E114" s="151">
        <f t="shared" si="3"/>
        <v>108</v>
      </c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64">
        <v>858</v>
      </c>
      <c r="S114" s="153">
        <v>884</v>
      </c>
      <c r="T114" s="151">
        <f t="shared" si="2"/>
        <v>103.03030303030303</v>
      </c>
    </row>
    <row r="115" spans="1:20" ht="71.25" hidden="1">
      <c r="A115" s="102"/>
      <c r="B115" s="106" t="s">
        <v>139</v>
      </c>
      <c r="C115" s="103" t="s">
        <v>140</v>
      </c>
      <c r="D115" s="152">
        <f>SUM(D116:D120)</f>
        <v>115519</v>
      </c>
      <c r="E115" s="150">
        <f t="shared" si="3"/>
        <v>17428</v>
      </c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52">
        <f>SUM(R116:R120)</f>
        <v>132947</v>
      </c>
      <c r="S115" s="152">
        <f>SUM(S116:S120)</f>
        <v>134416.67999999996</v>
      </c>
      <c r="T115" s="150">
        <f t="shared" si="2"/>
        <v>101.10546307927217</v>
      </c>
    </row>
    <row r="116" spans="1:20" ht="68.25" hidden="1">
      <c r="A116" s="102"/>
      <c r="B116" s="125"/>
      <c r="C116" s="124" t="s">
        <v>85</v>
      </c>
      <c r="D116" s="153">
        <v>25527</v>
      </c>
      <c r="E116" s="151">
        <f t="shared" si="3"/>
        <v>9687</v>
      </c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64">
        <v>35214</v>
      </c>
      <c r="S116" s="153">
        <v>35414</v>
      </c>
      <c r="T116" s="151">
        <f t="shared" si="2"/>
        <v>100.56795592662009</v>
      </c>
    </row>
    <row r="117" spans="1:20" ht="14.25" hidden="1">
      <c r="A117" s="102"/>
      <c r="B117" s="126"/>
      <c r="C117" s="127" t="s">
        <v>44</v>
      </c>
      <c r="D117" s="153">
        <v>89842</v>
      </c>
      <c r="E117" s="151">
        <f t="shared" si="3"/>
        <v>7741</v>
      </c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64">
        <v>97583</v>
      </c>
      <c r="S117" s="153">
        <v>97583.98</v>
      </c>
      <c r="T117" s="151">
        <f t="shared" si="2"/>
        <v>100.0010042732853</v>
      </c>
    </row>
    <row r="118" spans="1:20" ht="14.25" hidden="1">
      <c r="A118" s="102"/>
      <c r="B118" s="126"/>
      <c r="C118" s="127" t="s">
        <v>177</v>
      </c>
      <c r="D118" s="153">
        <v>0</v>
      </c>
      <c r="E118" s="151">
        <f t="shared" si="3"/>
        <v>0</v>
      </c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64">
        <v>0</v>
      </c>
      <c r="S118" s="153">
        <v>1018.8</v>
      </c>
      <c r="T118" s="151">
        <v>0</v>
      </c>
    </row>
    <row r="119" spans="1:20" ht="41.25" hidden="1">
      <c r="A119" s="102"/>
      <c r="B119" s="126"/>
      <c r="C119" s="124" t="s">
        <v>192</v>
      </c>
      <c r="D119" s="153">
        <v>0</v>
      </c>
      <c r="E119" s="151">
        <f t="shared" si="3"/>
        <v>0</v>
      </c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64">
        <v>0</v>
      </c>
      <c r="S119" s="153">
        <v>329.9</v>
      </c>
      <c r="T119" s="151">
        <v>0</v>
      </c>
    </row>
    <row r="120" spans="1:20" ht="14.25" hidden="1">
      <c r="A120" s="102"/>
      <c r="B120" s="125"/>
      <c r="C120" s="124" t="s">
        <v>41</v>
      </c>
      <c r="D120" s="153">
        <v>150</v>
      </c>
      <c r="E120" s="151">
        <f t="shared" si="3"/>
        <v>0</v>
      </c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64">
        <v>150</v>
      </c>
      <c r="S120" s="153">
        <v>70</v>
      </c>
      <c r="T120" s="151">
        <f t="shared" si="2"/>
        <v>46.666666666666664</v>
      </c>
    </row>
    <row r="121" spans="1:20" ht="71.25" hidden="1">
      <c r="A121" s="102"/>
      <c r="B121" s="106" t="s">
        <v>169</v>
      </c>
      <c r="C121" s="103" t="s">
        <v>116</v>
      </c>
      <c r="D121" s="152">
        <f>SUM(D122)</f>
        <v>0</v>
      </c>
      <c r="E121" s="150">
        <f t="shared" si="3"/>
        <v>377238.66</v>
      </c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52">
        <f>SUM(R122)</f>
        <v>377238.66</v>
      </c>
      <c r="S121" s="152">
        <f>SUM(S122)</f>
        <v>368412.93</v>
      </c>
      <c r="T121" s="150">
        <f t="shared" si="2"/>
        <v>97.66043861994422</v>
      </c>
    </row>
    <row r="122" spans="1:20" ht="81" customHeight="1" hidden="1">
      <c r="A122" s="102"/>
      <c r="B122" s="125"/>
      <c r="C122" s="124" t="s">
        <v>88</v>
      </c>
      <c r="D122" s="153">
        <v>0</v>
      </c>
      <c r="E122" s="151">
        <f t="shared" si="3"/>
        <v>377238.66</v>
      </c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64">
        <v>377238.66</v>
      </c>
      <c r="S122" s="153">
        <v>368412.93</v>
      </c>
      <c r="T122" s="151">
        <f t="shared" si="2"/>
        <v>97.66043861994422</v>
      </c>
    </row>
    <row r="123" spans="1:20" ht="14.25">
      <c r="A123" s="102" t="s">
        <v>26</v>
      </c>
      <c r="B123" s="106"/>
      <c r="C123" s="103" t="s">
        <v>5</v>
      </c>
      <c r="D123" s="152">
        <f>SUM(D125:D125)</f>
        <v>2599700</v>
      </c>
      <c r="E123" s="150">
        <f t="shared" si="3"/>
        <v>-217428</v>
      </c>
      <c r="F123" s="181">
        <v>0</v>
      </c>
      <c r="G123" s="181">
        <v>0</v>
      </c>
      <c r="H123" s="181">
        <v>-192900</v>
      </c>
      <c r="I123" s="181">
        <v>0</v>
      </c>
      <c r="J123" s="181">
        <v>0</v>
      </c>
      <c r="K123" s="181">
        <v>0</v>
      </c>
      <c r="L123" s="181">
        <v>0</v>
      </c>
      <c r="M123" s="181">
        <v>0</v>
      </c>
      <c r="N123" s="181">
        <v>-789</v>
      </c>
      <c r="O123" s="181">
        <v>152</v>
      </c>
      <c r="P123" s="181">
        <v>-48911</v>
      </c>
      <c r="Q123" s="181">
        <v>25020</v>
      </c>
      <c r="R123" s="152">
        <f>SUM(R125:R125)</f>
        <v>2382272</v>
      </c>
      <c r="S123" s="152">
        <f>SUM(S125:S125)</f>
        <v>2382270.25</v>
      </c>
      <c r="T123" s="150">
        <f t="shared" si="2"/>
        <v>99.99992654071409</v>
      </c>
    </row>
    <row r="124" spans="1:20" ht="0.75" customHeight="1">
      <c r="A124" s="102"/>
      <c r="B124" s="106" t="s">
        <v>27</v>
      </c>
      <c r="C124" s="103" t="s">
        <v>141</v>
      </c>
      <c r="D124" s="152">
        <f>SUM(D125)</f>
        <v>2599700</v>
      </c>
      <c r="E124" s="150">
        <f t="shared" si="3"/>
        <v>-217428</v>
      </c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52">
        <f>SUM(R125)</f>
        <v>2382272</v>
      </c>
      <c r="S124" s="152">
        <f>SUM(S125)</f>
        <v>2382270.25</v>
      </c>
      <c r="T124" s="150">
        <f t="shared" si="2"/>
        <v>99.99992654071409</v>
      </c>
    </row>
    <row r="125" spans="1:20" ht="54" hidden="1">
      <c r="A125" s="104"/>
      <c r="B125" s="125"/>
      <c r="C125" s="124" t="s">
        <v>67</v>
      </c>
      <c r="D125" s="153">
        <v>2599700</v>
      </c>
      <c r="E125" s="151">
        <f t="shared" si="3"/>
        <v>-217428</v>
      </c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64">
        <v>2382272</v>
      </c>
      <c r="S125" s="153">
        <v>2382270.25</v>
      </c>
      <c r="T125" s="151">
        <f t="shared" si="2"/>
        <v>99.99992654071409</v>
      </c>
    </row>
    <row r="126" spans="1:20" ht="14.25">
      <c r="A126" s="102" t="s">
        <v>55</v>
      </c>
      <c r="B126" s="128"/>
      <c r="C126" s="103" t="s">
        <v>57</v>
      </c>
      <c r="D126" s="152">
        <f>D127+D131+D133+D138+D144+D140</f>
        <v>1895054</v>
      </c>
      <c r="E126" s="150">
        <f t="shared" si="3"/>
        <v>170861.46999999974</v>
      </c>
      <c r="F126" s="181">
        <v>0</v>
      </c>
      <c r="G126" s="181">
        <v>-135669.4</v>
      </c>
      <c r="H126" s="181">
        <v>14881.07</v>
      </c>
      <c r="I126" s="181">
        <v>43786.55</v>
      </c>
      <c r="J126" s="181">
        <v>151206.72</v>
      </c>
      <c r="K126" s="181">
        <v>-7028.09</v>
      </c>
      <c r="L126" s="181">
        <v>5000</v>
      </c>
      <c r="M126" s="181">
        <v>14877.21</v>
      </c>
      <c r="N126" s="181">
        <v>5452.26</v>
      </c>
      <c r="O126" s="181">
        <v>26735</v>
      </c>
      <c r="P126" s="181">
        <v>41430.79</v>
      </c>
      <c r="Q126" s="181">
        <v>10189.36</v>
      </c>
      <c r="R126" s="152">
        <f>R128+R129+R130+R132+R134+R135+R137+R139+R145+R146+R147+R148+R149+R140</f>
        <v>2065915.4699999997</v>
      </c>
      <c r="S126" s="152">
        <f>S127+S131+S133+S138+S144+S140</f>
        <v>2072273.85</v>
      </c>
      <c r="T126" s="150">
        <f aca="true" t="shared" si="4" ref="T126:T164">S126/R126*100</f>
        <v>100.3077754192915</v>
      </c>
    </row>
    <row r="127" spans="1:20" ht="0.75" customHeight="1">
      <c r="A127" s="102"/>
      <c r="B127" s="128" t="s">
        <v>142</v>
      </c>
      <c r="C127" s="103" t="s">
        <v>143</v>
      </c>
      <c r="D127" s="152">
        <f>SUM(D128:D130)</f>
        <v>829214</v>
      </c>
      <c r="E127" s="150">
        <f t="shared" si="3"/>
        <v>59471.15000000002</v>
      </c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52">
        <f>SUM(R128:R130)</f>
        <v>888685.15</v>
      </c>
      <c r="S127" s="152">
        <f>SUM(S128:S130)</f>
        <v>889221.4</v>
      </c>
      <c r="T127" s="150">
        <f t="shared" si="4"/>
        <v>100.0603419557534</v>
      </c>
    </row>
    <row r="128" spans="1:20" ht="14.25" hidden="1">
      <c r="A128" s="102"/>
      <c r="B128" s="128"/>
      <c r="C128" s="124" t="s">
        <v>74</v>
      </c>
      <c r="D128" s="153">
        <v>800</v>
      </c>
      <c r="E128" s="151">
        <f t="shared" si="3"/>
        <v>749.1800000000001</v>
      </c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64">
        <v>1549.18</v>
      </c>
      <c r="S128" s="153">
        <v>2085.43</v>
      </c>
      <c r="T128" s="151">
        <f t="shared" si="4"/>
        <v>134.61508669102363</v>
      </c>
    </row>
    <row r="129" spans="1:20" ht="27.75" hidden="1">
      <c r="A129" s="102"/>
      <c r="B129" s="128"/>
      <c r="C129" s="124" t="s">
        <v>105</v>
      </c>
      <c r="D129" s="153">
        <v>0</v>
      </c>
      <c r="E129" s="151">
        <f t="shared" si="3"/>
        <v>38491.33</v>
      </c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64">
        <v>38491.33</v>
      </c>
      <c r="S129" s="153">
        <v>38491.33</v>
      </c>
      <c r="T129" s="151">
        <f t="shared" si="4"/>
        <v>100</v>
      </c>
    </row>
    <row r="130" spans="1:20" ht="53.25" customHeight="1" hidden="1">
      <c r="A130" s="102"/>
      <c r="B130" s="128"/>
      <c r="C130" s="124" t="s">
        <v>73</v>
      </c>
      <c r="D130" s="153">
        <v>828414</v>
      </c>
      <c r="E130" s="151">
        <f t="shared" si="3"/>
        <v>20230.640000000014</v>
      </c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64">
        <v>848644.64</v>
      </c>
      <c r="S130" s="153">
        <v>848644.64</v>
      </c>
      <c r="T130" s="151">
        <f t="shared" si="4"/>
        <v>100</v>
      </c>
    </row>
    <row r="131" spans="1:20" ht="14.25" hidden="1">
      <c r="A131" s="102"/>
      <c r="B131" s="128" t="s">
        <v>56</v>
      </c>
      <c r="C131" s="103" t="s">
        <v>50</v>
      </c>
      <c r="D131" s="152">
        <f>SUM(D132)</f>
        <v>492000</v>
      </c>
      <c r="E131" s="150">
        <f t="shared" si="3"/>
        <v>32912</v>
      </c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52">
        <f>SUM(R132)</f>
        <v>524912</v>
      </c>
      <c r="S131" s="152">
        <f>SUM(S132)</f>
        <v>524765.63</v>
      </c>
      <c r="T131" s="150">
        <f t="shared" si="4"/>
        <v>99.9721153259975</v>
      </c>
    </row>
    <row r="132" spans="1:20" s="160" customFormat="1" ht="54" hidden="1">
      <c r="A132" s="104"/>
      <c r="B132" s="123"/>
      <c r="C132" s="124" t="s">
        <v>63</v>
      </c>
      <c r="D132" s="153">
        <v>492000</v>
      </c>
      <c r="E132" s="151">
        <f t="shared" si="3"/>
        <v>32912</v>
      </c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64">
        <v>524912</v>
      </c>
      <c r="S132" s="153">
        <v>524765.63</v>
      </c>
      <c r="T132" s="151">
        <f t="shared" si="4"/>
        <v>99.9721153259975</v>
      </c>
    </row>
    <row r="133" spans="1:20" s="160" customFormat="1" ht="14.25" hidden="1">
      <c r="A133" s="104"/>
      <c r="B133" s="128" t="s">
        <v>146</v>
      </c>
      <c r="C133" s="103" t="s">
        <v>145</v>
      </c>
      <c r="D133" s="152">
        <f>SUM(D134:D137)</f>
        <v>202070</v>
      </c>
      <c r="E133" s="150">
        <f t="shared" si="3"/>
        <v>39423.32000000001</v>
      </c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52">
        <f>SUM(R134:R137)</f>
        <v>241493.32</v>
      </c>
      <c r="S133" s="152">
        <f>SUM(S134:S137)</f>
        <v>240559.72</v>
      </c>
      <c r="T133" s="150">
        <f t="shared" si="4"/>
        <v>99.61340545568713</v>
      </c>
    </row>
    <row r="134" spans="1:20" s="160" customFormat="1" ht="14.25" hidden="1">
      <c r="A134" s="104"/>
      <c r="B134" s="128"/>
      <c r="C134" s="124" t="s">
        <v>44</v>
      </c>
      <c r="D134" s="153">
        <v>2386</v>
      </c>
      <c r="E134" s="151">
        <f t="shared" si="3"/>
        <v>0</v>
      </c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64">
        <v>2386</v>
      </c>
      <c r="S134" s="153">
        <v>1350.8</v>
      </c>
      <c r="T134" s="151">
        <f t="shared" si="4"/>
        <v>56.613579212070405</v>
      </c>
    </row>
    <row r="135" spans="1:20" s="160" customFormat="1" ht="54.75" hidden="1">
      <c r="A135" s="104"/>
      <c r="B135" s="128"/>
      <c r="C135" s="124" t="s">
        <v>79</v>
      </c>
      <c r="D135" s="153">
        <v>15812</v>
      </c>
      <c r="E135" s="151">
        <f aca="true" t="shared" si="5" ref="E135:E188">R135-D135</f>
        <v>-1488.3500000000004</v>
      </c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64">
        <v>14323.65</v>
      </c>
      <c r="S135" s="153">
        <v>14323.65</v>
      </c>
      <c r="T135" s="151">
        <f t="shared" si="4"/>
        <v>100</v>
      </c>
    </row>
    <row r="136" spans="1:20" s="160" customFormat="1" ht="27.75" hidden="1">
      <c r="A136" s="104"/>
      <c r="B136" s="128"/>
      <c r="C136" s="124" t="s">
        <v>179</v>
      </c>
      <c r="D136" s="153">
        <v>0</v>
      </c>
      <c r="E136" s="151">
        <f t="shared" si="5"/>
        <v>0</v>
      </c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64">
        <v>0</v>
      </c>
      <c r="S136" s="153">
        <v>101.6</v>
      </c>
      <c r="T136" s="151">
        <v>0</v>
      </c>
    </row>
    <row r="137" spans="1:20" s="160" customFormat="1" ht="54.75" hidden="1">
      <c r="A137" s="104"/>
      <c r="B137" s="128"/>
      <c r="C137" s="124" t="s">
        <v>73</v>
      </c>
      <c r="D137" s="153">
        <v>183872</v>
      </c>
      <c r="E137" s="151">
        <f t="shared" si="5"/>
        <v>40911.67000000001</v>
      </c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64">
        <v>224783.67</v>
      </c>
      <c r="S137" s="153">
        <v>224783.67</v>
      </c>
      <c r="T137" s="151">
        <f t="shared" si="4"/>
        <v>100</v>
      </c>
    </row>
    <row r="138" spans="1:20" s="160" customFormat="1" ht="28.5" hidden="1">
      <c r="A138" s="104"/>
      <c r="B138" s="128" t="s">
        <v>95</v>
      </c>
      <c r="C138" s="103" t="s">
        <v>99</v>
      </c>
      <c r="D138" s="152">
        <f>SUM(D139)</f>
        <v>324000</v>
      </c>
      <c r="E138" s="150">
        <f t="shared" si="5"/>
        <v>5000</v>
      </c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52">
        <f>SUM(R139)</f>
        <v>329000</v>
      </c>
      <c r="S138" s="152">
        <f>SUM(S139)</f>
        <v>328980.81</v>
      </c>
      <c r="T138" s="150">
        <f t="shared" si="4"/>
        <v>99.99416717325228</v>
      </c>
    </row>
    <row r="139" spans="1:20" s="143" customFormat="1" ht="54.75" hidden="1">
      <c r="A139" s="102"/>
      <c r="B139" s="128"/>
      <c r="C139" s="124" t="s">
        <v>63</v>
      </c>
      <c r="D139" s="153">
        <v>324000</v>
      </c>
      <c r="E139" s="151">
        <f t="shared" si="5"/>
        <v>5000</v>
      </c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65">
        <v>329000</v>
      </c>
      <c r="S139" s="153">
        <v>328980.81</v>
      </c>
      <c r="T139" s="151">
        <f t="shared" si="4"/>
        <v>99.99416717325228</v>
      </c>
    </row>
    <row r="140" spans="1:20" s="143" customFormat="1" ht="14.25" hidden="1">
      <c r="A140" s="102"/>
      <c r="B140" s="128" t="s">
        <v>180</v>
      </c>
      <c r="C140" s="103" t="s">
        <v>181</v>
      </c>
      <c r="D140" s="152">
        <f>SUM(D141:D143)</f>
        <v>0</v>
      </c>
      <c r="E140" s="150">
        <f t="shared" si="5"/>
        <v>4055</v>
      </c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52">
        <f>SUM(R141:R143)</f>
        <v>4055</v>
      </c>
      <c r="S140" s="152">
        <f>SUM(S141:S143)</f>
        <v>17196.85</v>
      </c>
      <c r="T140" s="156">
        <f t="shared" si="4"/>
        <v>424.0900123304562</v>
      </c>
    </row>
    <row r="141" spans="1:20" s="143" customFormat="1" ht="14.25" hidden="1">
      <c r="A141" s="102"/>
      <c r="B141" s="128"/>
      <c r="C141" s="124" t="s">
        <v>177</v>
      </c>
      <c r="D141" s="153">
        <v>0</v>
      </c>
      <c r="E141" s="151">
        <f t="shared" si="5"/>
        <v>0</v>
      </c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66">
        <v>0</v>
      </c>
      <c r="S141" s="153">
        <v>12175.21</v>
      </c>
      <c r="T141" s="151">
        <v>0</v>
      </c>
    </row>
    <row r="142" spans="1:20" s="143" customFormat="1" ht="14.25" hidden="1">
      <c r="A142" s="102"/>
      <c r="B142" s="128"/>
      <c r="C142" s="124" t="s">
        <v>41</v>
      </c>
      <c r="D142" s="153">
        <v>0</v>
      </c>
      <c r="E142" s="151">
        <f t="shared" si="5"/>
        <v>0</v>
      </c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66">
        <v>0</v>
      </c>
      <c r="S142" s="153">
        <v>966.64</v>
      </c>
      <c r="T142" s="151">
        <v>0</v>
      </c>
    </row>
    <row r="143" spans="1:20" s="143" customFormat="1" ht="30" customHeight="1" hidden="1">
      <c r="A143" s="102"/>
      <c r="B143" s="128"/>
      <c r="C143" s="124" t="s">
        <v>193</v>
      </c>
      <c r="D143" s="153">
        <v>0</v>
      </c>
      <c r="E143" s="151">
        <f t="shared" si="5"/>
        <v>4055</v>
      </c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66">
        <v>4055</v>
      </c>
      <c r="S143" s="153">
        <v>4055</v>
      </c>
      <c r="T143" s="151">
        <f t="shared" si="4"/>
        <v>100</v>
      </c>
    </row>
    <row r="144" spans="1:20" s="143" customFormat="1" ht="42.75" hidden="1">
      <c r="A144" s="102"/>
      <c r="B144" s="128" t="s">
        <v>144</v>
      </c>
      <c r="C144" s="103" t="s">
        <v>147</v>
      </c>
      <c r="D144" s="152">
        <f>SUM(D145:D149)</f>
        <v>47770</v>
      </c>
      <c r="E144" s="150">
        <f t="shared" si="5"/>
        <v>30000</v>
      </c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52">
        <f>SUM(R145:R149)</f>
        <v>77770</v>
      </c>
      <c r="S144" s="152">
        <f>SUM(S145:S149)</f>
        <v>71549.44</v>
      </c>
      <c r="T144" s="150">
        <f t="shared" si="4"/>
        <v>92.0013372765848</v>
      </c>
    </row>
    <row r="145" spans="1:20" s="143" customFormat="1" ht="68.25" hidden="1">
      <c r="A145" s="102"/>
      <c r="B145" s="128"/>
      <c r="C145" s="124" t="s">
        <v>84</v>
      </c>
      <c r="D145" s="153">
        <v>42500</v>
      </c>
      <c r="E145" s="151">
        <f t="shared" si="5"/>
        <v>0</v>
      </c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64">
        <v>42500</v>
      </c>
      <c r="S145" s="153">
        <v>35608.87</v>
      </c>
      <c r="T145" s="151">
        <f t="shared" si="4"/>
        <v>83.78557647058824</v>
      </c>
    </row>
    <row r="146" spans="1:20" s="143" customFormat="1" ht="14.25" hidden="1">
      <c r="A146" s="102"/>
      <c r="B146" s="128"/>
      <c r="C146" s="124" t="s">
        <v>44</v>
      </c>
      <c r="D146" s="153">
        <v>3500</v>
      </c>
      <c r="E146" s="151">
        <f t="shared" si="5"/>
        <v>0</v>
      </c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64">
        <v>3500</v>
      </c>
      <c r="S146" s="153">
        <v>2185</v>
      </c>
      <c r="T146" s="151">
        <f t="shared" si="4"/>
        <v>62.42857142857143</v>
      </c>
    </row>
    <row r="147" spans="1:20" s="143" customFormat="1" ht="14.25" hidden="1">
      <c r="A147" s="102"/>
      <c r="B147" s="128"/>
      <c r="C147" s="124" t="s">
        <v>74</v>
      </c>
      <c r="D147" s="153">
        <v>1570</v>
      </c>
      <c r="E147" s="151">
        <f t="shared" si="5"/>
        <v>0</v>
      </c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64">
        <v>1570</v>
      </c>
      <c r="S147" s="153">
        <v>1312.57</v>
      </c>
      <c r="T147" s="151">
        <f t="shared" si="4"/>
        <v>83.60318471337578</v>
      </c>
    </row>
    <row r="148" spans="1:20" s="143" customFormat="1" ht="14.25" hidden="1">
      <c r="A148" s="102"/>
      <c r="B148" s="128"/>
      <c r="C148" s="124" t="s">
        <v>41</v>
      </c>
      <c r="D148" s="153">
        <v>200</v>
      </c>
      <c r="E148" s="151">
        <f t="shared" si="5"/>
        <v>0</v>
      </c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64">
        <v>200</v>
      </c>
      <c r="S148" s="153">
        <v>2443</v>
      </c>
      <c r="T148" s="151">
        <f t="shared" si="4"/>
        <v>1221.5</v>
      </c>
    </row>
    <row r="149" spans="1:20" s="143" customFormat="1" ht="54.75" hidden="1">
      <c r="A149" s="102"/>
      <c r="B149" s="128"/>
      <c r="C149" s="124" t="s">
        <v>168</v>
      </c>
      <c r="D149" s="153">
        <v>0</v>
      </c>
      <c r="E149" s="151">
        <f t="shared" si="5"/>
        <v>30000</v>
      </c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64">
        <v>30000</v>
      </c>
      <c r="S149" s="153">
        <v>30000</v>
      </c>
      <c r="T149" s="151">
        <f t="shared" si="4"/>
        <v>100</v>
      </c>
    </row>
    <row r="150" spans="1:20" ht="34.5" customHeight="1">
      <c r="A150" s="102" t="s">
        <v>28</v>
      </c>
      <c r="B150" s="106"/>
      <c r="C150" s="103" t="s">
        <v>60</v>
      </c>
      <c r="D150" s="169">
        <f>D151+D153+D155+D160</f>
        <v>1041928</v>
      </c>
      <c r="E150" s="150">
        <f t="shared" si="5"/>
        <v>789250.8799999999</v>
      </c>
      <c r="F150" s="181">
        <v>0</v>
      </c>
      <c r="G150" s="181">
        <v>0</v>
      </c>
      <c r="H150" s="181">
        <v>0</v>
      </c>
      <c r="I150" s="181">
        <v>0</v>
      </c>
      <c r="J150" s="181">
        <v>0</v>
      </c>
      <c r="K150" s="181">
        <v>0</v>
      </c>
      <c r="L150" s="181">
        <v>0</v>
      </c>
      <c r="M150" s="181">
        <v>760750</v>
      </c>
      <c r="N150" s="181">
        <v>12300</v>
      </c>
      <c r="O150" s="181">
        <v>10000</v>
      </c>
      <c r="P150" s="181">
        <v>11305.88</v>
      </c>
      <c r="Q150" s="181">
        <v>-5105</v>
      </c>
      <c r="R150" s="169">
        <f>R151+R153+R155+R160</f>
        <v>1831178.88</v>
      </c>
      <c r="S150" s="169">
        <f>S151+S153+S155+S160</f>
        <v>1784697.04</v>
      </c>
      <c r="T150" s="150">
        <f t="shared" si="4"/>
        <v>97.46164394381832</v>
      </c>
    </row>
    <row r="151" spans="1:20" ht="0.75" customHeight="1">
      <c r="A151" s="102"/>
      <c r="B151" s="106" t="s">
        <v>29</v>
      </c>
      <c r="C151" s="103" t="s">
        <v>148</v>
      </c>
      <c r="D151" s="169">
        <f>SUM(D152)</f>
        <v>101000</v>
      </c>
      <c r="E151" s="150">
        <f t="shared" si="5"/>
        <v>10000</v>
      </c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69">
        <f>SUM(R152)</f>
        <v>111000</v>
      </c>
      <c r="S151" s="169">
        <f>SUM(S152)</f>
        <v>110792.17</v>
      </c>
      <c r="T151" s="150">
        <f t="shared" si="4"/>
        <v>99.81276576576576</v>
      </c>
    </row>
    <row r="152" spans="1:20" ht="54.75" hidden="1">
      <c r="A152" s="102"/>
      <c r="B152" s="106"/>
      <c r="C152" s="124" t="s">
        <v>63</v>
      </c>
      <c r="D152" s="170">
        <v>101000</v>
      </c>
      <c r="E152" s="151">
        <f t="shared" si="5"/>
        <v>10000</v>
      </c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64">
        <v>111000</v>
      </c>
      <c r="S152" s="170">
        <v>110792.17</v>
      </c>
      <c r="T152" s="151">
        <f t="shared" si="4"/>
        <v>99.81276576576576</v>
      </c>
    </row>
    <row r="153" spans="1:20" ht="71.25" hidden="1">
      <c r="A153" s="102"/>
      <c r="B153" s="106" t="s">
        <v>149</v>
      </c>
      <c r="C153" s="103" t="s">
        <v>150</v>
      </c>
      <c r="D153" s="169">
        <f>SUM(D154)</f>
        <v>21015</v>
      </c>
      <c r="E153" s="150">
        <f t="shared" si="5"/>
        <v>-5105</v>
      </c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69">
        <f>SUM(R154)</f>
        <v>15910</v>
      </c>
      <c r="S153" s="169">
        <f>SUM(S154)</f>
        <v>15910</v>
      </c>
      <c r="T153" s="150">
        <f t="shared" si="4"/>
        <v>100</v>
      </c>
    </row>
    <row r="154" spans="1:20" ht="41.25" hidden="1">
      <c r="A154" s="102"/>
      <c r="B154" s="106"/>
      <c r="C154" s="124" t="s">
        <v>151</v>
      </c>
      <c r="D154" s="170">
        <v>21015</v>
      </c>
      <c r="E154" s="151">
        <f t="shared" si="5"/>
        <v>-5105</v>
      </c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64">
        <v>15910</v>
      </c>
      <c r="S154" s="170">
        <v>15910</v>
      </c>
      <c r="T154" s="151">
        <f t="shared" si="4"/>
        <v>100</v>
      </c>
    </row>
    <row r="155" spans="1:20" ht="71.25" hidden="1">
      <c r="A155" s="102"/>
      <c r="B155" s="106" t="s">
        <v>152</v>
      </c>
      <c r="C155" s="103" t="s">
        <v>153</v>
      </c>
      <c r="D155" s="169">
        <f>SUM(D156:D159)</f>
        <v>807800</v>
      </c>
      <c r="E155" s="150">
        <f t="shared" si="5"/>
        <v>23605.880000000005</v>
      </c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69">
        <f>SUM(R156:R159)</f>
        <v>831405.88</v>
      </c>
      <c r="S155" s="169">
        <f>SUM(S156:S159)</f>
        <v>816140.2</v>
      </c>
      <c r="T155" s="150">
        <f t="shared" si="4"/>
        <v>98.16387153768986</v>
      </c>
    </row>
    <row r="156" spans="1:20" s="158" customFormat="1" ht="27" hidden="1">
      <c r="A156" s="104"/>
      <c r="B156" s="157"/>
      <c r="C156" s="124" t="s">
        <v>194</v>
      </c>
      <c r="D156" s="170">
        <v>0</v>
      </c>
      <c r="E156" s="151">
        <f t="shared" si="5"/>
        <v>19905.88</v>
      </c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70">
        <v>19905.88</v>
      </c>
      <c r="S156" s="170">
        <v>0</v>
      </c>
      <c r="T156" s="151">
        <f t="shared" si="4"/>
        <v>0</v>
      </c>
    </row>
    <row r="157" spans="1:20" ht="14.25" hidden="1">
      <c r="A157" s="102"/>
      <c r="B157" s="106"/>
      <c r="C157" s="124" t="s">
        <v>177</v>
      </c>
      <c r="D157" s="170">
        <v>0</v>
      </c>
      <c r="E157" s="151">
        <f t="shared" si="5"/>
        <v>0</v>
      </c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71">
        <v>0</v>
      </c>
      <c r="S157" s="170">
        <v>2618.61</v>
      </c>
      <c r="T157" s="151">
        <v>0</v>
      </c>
    </row>
    <row r="158" spans="1:20" ht="14.25" hidden="1">
      <c r="A158" s="102"/>
      <c r="B158" s="106"/>
      <c r="C158" s="124" t="s">
        <v>41</v>
      </c>
      <c r="D158" s="170">
        <v>0</v>
      </c>
      <c r="E158" s="151">
        <f t="shared" si="5"/>
        <v>3700</v>
      </c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70">
        <v>3700</v>
      </c>
      <c r="S158" s="170">
        <v>5721.59</v>
      </c>
      <c r="T158" s="151">
        <f t="shared" si="4"/>
        <v>154.63756756756757</v>
      </c>
    </row>
    <row r="159" spans="1:20" ht="68.25" hidden="1">
      <c r="A159" s="102"/>
      <c r="B159" s="106"/>
      <c r="C159" s="124" t="s">
        <v>87</v>
      </c>
      <c r="D159" s="170">
        <v>807800</v>
      </c>
      <c r="E159" s="151">
        <f t="shared" si="5"/>
        <v>0</v>
      </c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75">
        <v>807800</v>
      </c>
      <c r="S159" s="170">
        <v>807800</v>
      </c>
      <c r="T159" s="151">
        <f t="shared" si="4"/>
        <v>100</v>
      </c>
    </row>
    <row r="160" spans="1:20" ht="71.25" hidden="1">
      <c r="A160" s="102"/>
      <c r="B160" s="106" t="s">
        <v>154</v>
      </c>
      <c r="C160" s="103" t="s">
        <v>116</v>
      </c>
      <c r="D160" s="169">
        <f>SUM(D161:D162)</f>
        <v>112113</v>
      </c>
      <c r="E160" s="150">
        <f t="shared" si="5"/>
        <v>760750</v>
      </c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69">
        <f>SUM(R161:R162)</f>
        <v>872863</v>
      </c>
      <c r="S160" s="169">
        <f>SUM(S161:S162)</f>
        <v>841854.67</v>
      </c>
      <c r="T160" s="150">
        <f t="shared" si="4"/>
        <v>96.44751467297846</v>
      </c>
    </row>
    <row r="161" spans="1:20" ht="54.75" hidden="1">
      <c r="A161" s="102"/>
      <c r="B161" s="106"/>
      <c r="C161" s="124" t="s">
        <v>86</v>
      </c>
      <c r="D161" s="170">
        <v>112113</v>
      </c>
      <c r="E161" s="151">
        <f t="shared" si="5"/>
        <v>-112113</v>
      </c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70">
        <v>0</v>
      </c>
      <c r="S161" s="170">
        <v>0</v>
      </c>
      <c r="T161" s="151">
        <v>0</v>
      </c>
    </row>
    <row r="162" spans="1:20" ht="85.5" customHeight="1" hidden="1">
      <c r="A162" s="104"/>
      <c r="B162" s="105"/>
      <c r="C162" s="124" t="s">
        <v>88</v>
      </c>
      <c r="D162" s="151">
        <v>0</v>
      </c>
      <c r="E162" s="151">
        <f t="shared" si="5"/>
        <v>872863</v>
      </c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64">
        <v>872863</v>
      </c>
      <c r="S162" s="151">
        <v>841854.67</v>
      </c>
      <c r="T162" s="151">
        <f t="shared" si="4"/>
        <v>96.44751467297846</v>
      </c>
    </row>
    <row r="163" spans="1:20" ht="13.5" customHeight="1">
      <c r="A163" s="102" t="s">
        <v>45</v>
      </c>
      <c r="B163" s="106"/>
      <c r="C163" s="103" t="s">
        <v>46</v>
      </c>
      <c r="D163" s="150">
        <f>D164+D167+D171+D177</f>
        <v>301249</v>
      </c>
      <c r="E163" s="150">
        <f t="shared" si="5"/>
        <v>5400</v>
      </c>
      <c r="F163" s="181">
        <v>0</v>
      </c>
      <c r="G163" s="181">
        <v>0</v>
      </c>
      <c r="H163" s="181">
        <v>0</v>
      </c>
      <c r="I163" s="181">
        <v>0</v>
      </c>
      <c r="J163" s="181">
        <v>0</v>
      </c>
      <c r="K163" s="181">
        <v>0</v>
      </c>
      <c r="L163" s="181">
        <v>0</v>
      </c>
      <c r="M163" s="181">
        <v>0</v>
      </c>
      <c r="N163" s="181">
        <v>0</v>
      </c>
      <c r="O163" s="181">
        <v>0</v>
      </c>
      <c r="P163" s="181">
        <v>400</v>
      </c>
      <c r="Q163" s="181">
        <v>5000</v>
      </c>
      <c r="R163" s="150">
        <f>R164+R167+R171+R177</f>
        <v>306649</v>
      </c>
      <c r="S163" s="150">
        <f>S164+S167+S171+S177</f>
        <v>307655.08999999997</v>
      </c>
      <c r="T163" s="150">
        <f t="shared" si="4"/>
        <v>100.32809172702339</v>
      </c>
    </row>
    <row r="164" spans="1:20" ht="71.25" hidden="1">
      <c r="A164" s="102"/>
      <c r="B164" s="106" t="s">
        <v>155</v>
      </c>
      <c r="C164" s="103" t="s">
        <v>156</v>
      </c>
      <c r="D164" s="150">
        <f>SUM(D165:D166)</f>
        <v>29053</v>
      </c>
      <c r="E164" s="150">
        <f t="shared" si="5"/>
        <v>5000</v>
      </c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50">
        <f>SUM(R165:R166)</f>
        <v>34053</v>
      </c>
      <c r="S164" s="150">
        <f>SUM(S165:S166)</f>
        <v>36504.509999999995</v>
      </c>
      <c r="T164" s="150">
        <f t="shared" si="4"/>
        <v>107.19910140075764</v>
      </c>
    </row>
    <row r="165" spans="1:20" ht="14.25" hidden="1">
      <c r="A165" s="102"/>
      <c r="B165" s="106"/>
      <c r="C165" s="124" t="s">
        <v>182</v>
      </c>
      <c r="D165" s="151">
        <v>0</v>
      </c>
      <c r="E165" s="151">
        <f t="shared" si="5"/>
        <v>0</v>
      </c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67">
        <v>0</v>
      </c>
      <c r="S165" s="151">
        <v>1529.84</v>
      </c>
      <c r="T165" s="173">
        <v>0</v>
      </c>
    </row>
    <row r="166" spans="1:20" ht="39.75" customHeight="1" hidden="1">
      <c r="A166" s="104"/>
      <c r="B166" s="105"/>
      <c r="C166" s="124" t="s">
        <v>72</v>
      </c>
      <c r="D166" s="151">
        <v>29053</v>
      </c>
      <c r="E166" s="151">
        <f t="shared" si="5"/>
        <v>5000</v>
      </c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64">
        <v>34053</v>
      </c>
      <c r="S166" s="151">
        <v>34974.67</v>
      </c>
      <c r="T166" s="173">
        <f aca="true" t="shared" si="6" ref="T166:T190">S166/R166*100</f>
        <v>102.70657504478314</v>
      </c>
    </row>
    <row r="167" spans="1:20" ht="28.5" hidden="1">
      <c r="A167" s="104"/>
      <c r="B167" s="105" t="s">
        <v>157</v>
      </c>
      <c r="C167" s="103" t="s">
        <v>158</v>
      </c>
      <c r="D167" s="150">
        <f>SUM(D168:D170)</f>
        <v>26080</v>
      </c>
      <c r="E167" s="150">
        <f t="shared" si="5"/>
        <v>0</v>
      </c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50">
        <f>SUM(R168:R170)</f>
        <v>26080</v>
      </c>
      <c r="S167" s="150">
        <f>SUM(S168:S170)</f>
        <v>27859.92</v>
      </c>
      <c r="T167" s="150">
        <f t="shared" si="6"/>
        <v>106.82484662576685</v>
      </c>
    </row>
    <row r="168" spans="1:20" ht="67.5" hidden="1">
      <c r="A168" s="104"/>
      <c r="B168" s="125"/>
      <c r="C168" s="124" t="s">
        <v>85</v>
      </c>
      <c r="D168" s="151">
        <v>4800</v>
      </c>
      <c r="E168" s="151">
        <f t="shared" si="5"/>
        <v>0</v>
      </c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64">
        <v>4800</v>
      </c>
      <c r="S168" s="151">
        <v>4800</v>
      </c>
      <c r="T168" s="151">
        <f t="shared" si="6"/>
        <v>100</v>
      </c>
    </row>
    <row r="169" spans="1:20" ht="13.5" hidden="1">
      <c r="A169" s="104"/>
      <c r="B169" s="125"/>
      <c r="C169" s="124" t="s">
        <v>74</v>
      </c>
      <c r="D169" s="151">
        <v>0</v>
      </c>
      <c r="E169" s="151">
        <f t="shared" si="5"/>
        <v>0</v>
      </c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64">
        <v>0</v>
      </c>
      <c r="S169" s="151">
        <v>900.8</v>
      </c>
      <c r="T169" s="151">
        <v>0</v>
      </c>
    </row>
    <row r="170" spans="1:20" ht="13.5" hidden="1">
      <c r="A170" s="104"/>
      <c r="B170" s="125"/>
      <c r="C170" s="124" t="s">
        <v>41</v>
      </c>
      <c r="D170" s="151">
        <v>21280</v>
      </c>
      <c r="E170" s="151">
        <f t="shared" si="5"/>
        <v>0</v>
      </c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64">
        <v>21280</v>
      </c>
      <c r="S170" s="151">
        <v>22159.12</v>
      </c>
      <c r="T170" s="151">
        <f t="shared" si="6"/>
        <v>104.13120300751879</v>
      </c>
    </row>
    <row r="171" spans="1:20" ht="68.25" hidden="1">
      <c r="A171" s="104"/>
      <c r="B171" s="125" t="s">
        <v>159</v>
      </c>
      <c r="C171" s="103" t="s">
        <v>160</v>
      </c>
      <c r="D171" s="150">
        <f>SUM(D172:D176)</f>
        <v>221932</v>
      </c>
      <c r="E171" s="150">
        <f t="shared" si="5"/>
        <v>400</v>
      </c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50">
        <f>SUM(R172:R176)</f>
        <v>222332</v>
      </c>
      <c r="S171" s="150">
        <f>SUM(S172:S176)</f>
        <v>229559.27</v>
      </c>
      <c r="T171" s="150">
        <f t="shared" si="6"/>
        <v>103.25066567115843</v>
      </c>
    </row>
    <row r="172" spans="1:20" ht="13.5" hidden="1">
      <c r="A172" s="104"/>
      <c r="B172" s="105"/>
      <c r="C172" s="124" t="s">
        <v>44</v>
      </c>
      <c r="D172" s="151">
        <v>172748</v>
      </c>
      <c r="E172" s="151">
        <f t="shared" si="5"/>
        <v>3072</v>
      </c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64">
        <v>175820</v>
      </c>
      <c r="S172" s="151">
        <v>182236.78</v>
      </c>
      <c r="T172" s="151">
        <f t="shared" si="6"/>
        <v>103.64963030371972</v>
      </c>
    </row>
    <row r="173" spans="1:20" ht="13.5" hidden="1">
      <c r="A173" s="104"/>
      <c r="B173" s="105"/>
      <c r="C173" s="124" t="s">
        <v>177</v>
      </c>
      <c r="D173" s="151">
        <v>0</v>
      </c>
      <c r="E173" s="151">
        <f t="shared" si="5"/>
        <v>0</v>
      </c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64">
        <v>0</v>
      </c>
      <c r="S173" s="151">
        <v>796.78</v>
      </c>
      <c r="T173" s="151">
        <v>0</v>
      </c>
    </row>
    <row r="174" spans="1:20" ht="67.5" hidden="1">
      <c r="A174" s="104"/>
      <c r="B174" s="105"/>
      <c r="C174" s="124" t="s">
        <v>85</v>
      </c>
      <c r="D174" s="151">
        <v>48984</v>
      </c>
      <c r="E174" s="151">
        <f t="shared" si="5"/>
        <v>-3072</v>
      </c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64">
        <v>45912</v>
      </c>
      <c r="S174" s="151">
        <v>45913.1</v>
      </c>
      <c r="T174" s="151">
        <f t="shared" si="6"/>
        <v>100.00239588778533</v>
      </c>
    </row>
    <row r="175" spans="1:20" ht="40.5" hidden="1">
      <c r="A175" s="104"/>
      <c r="B175" s="105"/>
      <c r="C175" s="124" t="s">
        <v>192</v>
      </c>
      <c r="D175" s="151">
        <v>0</v>
      </c>
      <c r="E175" s="151">
        <f t="shared" si="5"/>
        <v>0</v>
      </c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64">
        <v>0</v>
      </c>
      <c r="S175" s="151">
        <v>3.56</v>
      </c>
      <c r="T175" s="151">
        <v>0</v>
      </c>
    </row>
    <row r="176" spans="1:20" ht="13.5" hidden="1">
      <c r="A176" s="104"/>
      <c r="B176" s="105"/>
      <c r="C176" s="124" t="s">
        <v>41</v>
      </c>
      <c r="D176" s="151">
        <v>200</v>
      </c>
      <c r="E176" s="151">
        <f t="shared" si="5"/>
        <v>400</v>
      </c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64">
        <v>600</v>
      </c>
      <c r="S176" s="151">
        <v>609.05</v>
      </c>
      <c r="T176" s="151">
        <f t="shared" si="6"/>
        <v>101.50833333333334</v>
      </c>
    </row>
    <row r="177" spans="1:20" ht="14.25" hidden="1">
      <c r="A177" s="104"/>
      <c r="B177" s="105" t="s">
        <v>161</v>
      </c>
      <c r="C177" s="103" t="s">
        <v>162</v>
      </c>
      <c r="D177" s="150">
        <f>SUM(D178:D179)</f>
        <v>24184</v>
      </c>
      <c r="E177" s="150">
        <f t="shared" si="5"/>
        <v>0</v>
      </c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50">
        <f>SUM(R178:R179)</f>
        <v>24184</v>
      </c>
      <c r="S177" s="150">
        <f>SUM(S178:S179)</f>
        <v>13731.390000000001</v>
      </c>
      <c r="T177" s="150">
        <f t="shared" si="6"/>
        <v>56.778820707906064</v>
      </c>
    </row>
    <row r="178" spans="1:20" s="158" customFormat="1" ht="14.25" hidden="1">
      <c r="A178" s="104"/>
      <c r="B178" s="104"/>
      <c r="C178" s="124" t="s">
        <v>177</v>
      </c>
      <c r="D178" s="151">
        <v>0</v>
      </c>
      <c r="E178" s="151">
        <f t="shared" si="5"/>
        <v>0</v>
      </c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67">
        <v>0</v>
      </c>
      <c r="S178" s="151">
        <v>547.53</v>
      </c>
      <c r="T178" s="150">
        <v>0</v>
      </c>
    </row>
    <row r="179" spans="1:20" ht="13.5" hidden="1">
      <c r="A179" s="104"/>
      <c r="B179" s="105"/>
      <c r="C179" s="124" t="s">
        <v>41</v>
      </c>
      <c r="D179" s="151">
        <v>24184</v>
      </c>
      <c r="E179" s="151">
        <f t="shared" si="5"/>
        <v>0</v>
      </c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64">
        <v>24184</v>
      </c>
      <c r="S179" s="151">
        <v>13183.86</v>
      </c>
      <c r="T179" s="151">
        <f t="shared" si="6"/>
        <v>54.51480317565333</v>
      </c>
    </row>
    <row r="180" spans="1:20" ht="15.75" customHeight="1">
      <c r="A180" s="102" t="s">
        <v>93</v>
      </c>
      <c r="B180" s="105"/>
      <c r="C180" s="103" t="s">
        <v>94</v>
      </c>
      <c r="D180" s="150">
        <f>SUM(D182:D182)</f>
        <v>1200000</v>
      </c>
      <c r="E180" s="150">
        <f t="shared" si="5"/>
        <v>-384594</v>
      </c>
      <c r="F180" s="181">
        <v>0</v>
      </c>
      <c r="G180" s="181">
        <v>0</v>
      </c>
      <c r="H180" s="181">
        <v>0</v>
      </c>
      <c r="I180" s="181">
        <v>0</v>
      </c>
      <c r="J180" s="181">
        <v>0</v>
      </c>
      <c r="K180" s="181">
        <v>0</v>
      </c>
      <c r="L180" s="181">
        <v>0</v>
      </c>
      <c r="M180" s="181">
        <v>0</v>
      </c>
      <c r="N180" s="181">
        <v>0</v>
      </c>
      <c r="O180" s="181">
        <v>0</v>
      </c>
      <c r="P180" s="181">
        <v>0</v>
      </c>
      <c r="Q180" s="181">
        <v>-384594</v>
      </c>
      <c r="R180" s="150">
        <f>SUM(R182:R182)</f>
        <v>815406</v>
      </c>
      <c r="S180" s="150">
        <f>SUM(S182:S182)</f>
        <v>815405.92</v>
      </c>
      <c r="T180" s="150">
        <f t="shared" si="6"/>
        <v>99.99999018893656</v>
      </c>
    </row>
    <row r="181" spans="1:20" ht="30" customHeight="1" hidden="1">
      <c r="A181" s="102"/>
      <c r="B181" s="105" t="s">
        <v>163</v>
      </c>
      <c r="C181" s="103" t="s">
        <v>164</v>
      </c>
      <c r="D181" s="150">
        <f>D182</f>
        <v>1200000</v>
      </c>
      <c r="E181" s="150">
        <f t="shared" si="5"/>
        <v>-384594</v>
      </c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50">
        <f>R182</f>
        <v>815406</v>
      </c>
      <c r="S181" s="150">
        <f>S182</f>
        <v>815405.92</v>
      </c>
      <c r="T181" s="150">
        <f t="shared" si="6"/>
        <v>99.99999018893656</v>
      </c>
    </row>
    <row r="182" spans="1:20" ht="13.5" hidden="1">
      <c r="A182" s="104"/>
      <c r="B182" s="105"/>
      <c r="C182" s="124" t="s">
        <v>40</v>
      </c>
      <c r="D182" s="151">
        <v>1200000</v>
      </c>
      <c r="E182" s="151">
        <f t="shared" si="5"/>
        <v>-384594</v>
      </c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64">
        <v>815406</v>
      </c>
      <c r="S182" s="151">
        <v>815405.92</v>
      </c>
      <c r="T182" s="151">
        <f t="shared" si="6"/>
        <v>99.99999018893656</v>
      </c>
    </row>
    <row r="183" spans="1:20" ht="14.25">
      <c r="A183" s="102" t="s">
        <v>51</v>
      </c>
      <c r="B183" s="102"/>
      <c r="C183" s="103" t="s">
        <v>52</v>
      </c>
      <c r="D183" s="152">
        <f>SUM(D185:D187)</f>
        <v>461077</v>
      </c>
      <c r="E183" s="150">
        <f t="shared" si="5"/>
        <v>106651</v>
      </c>
      <c r="F183" s="181">
        <v>0</v>
      </c>
      <c r="G183" s="181">
        <v>0</v>
      </c>
      <c r="H183" s="181">
        <v>0</v>
      </c>
      <c r="I183" s="181">
        <v>20870</v>
      </c>
      <c r="J183" s="181">
        <v>46137</v>
      </c>
      <c r="K183" s="181">
        <v>1120</v>
      </c>
      <c r="L183" s="181">
        <v>0</v>
      </c>
      <c r="M183" s="181">
        <v>19250</v>
      </c>
      <c r="N183" s="181">
        <v>9104</v>
      </c>
      <c r="O183" s="181">
        <v>10170</v>
      </c>
      <c r="P183" s="181">
        <v>0</v>
      </c>
      <c r="Q183" s="181">
        <v>0</v>
      </c>
      <c r="R183" s="152">
        <f>SUM(R185:R187)</f>
        <v>567728</v>
      </c>
      <c r="S183" s="152">
        <f>SUM(S185:S187)</f>
        <v>583853.1799999999</v>
      </c>
      <c r="T183" s="150">
        <f t="shared" si="6"/>
        <v>102.84030028464335</v>
      </c>
    </row>
    <row r="184" spans="1:20" ht="14.25" hidden="1">
      <c r="A184" s="102"/>
      <c r="B184" s="102" t="s">
        <v>165</v>
      </c>
      <c r="C184" s="103" t="s">
        <v>166</v>
      </c>
      <c r="D184" s="152">
        <f>SUM(D185:D187)</f>
        <v>461077</v>
      </c>
      <c r="E184" s="150">
        <f t="shared" si="5"/>
        <v>106651</v>
      </c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2">
        <f>SUM(R185:R187)</f>
        <v>567728</v>
      </c>
      <c r="S184" s="152">
        <f>SUM(S185:S187)</f>
        <v>583853.1799999999</v>
      </c>
      <c r="T184" s="150">
        <f t="shared" si="6"/>
        <v>102.84030028464335</v>
      </c>
    </row>
    <row r="185" spans="1:20" ht="13.5" hidden="1">
      <c r="A185" s="104"/>
      <c r="B185" s="105"/>
      <c r="C185" s="124" t="s">
        <v>44</v>
      </c>
      <c r="D185" s="153">
        <v>98000</v>
      </c>
      <c r="E185" s="151">
        <f t="shared" si="5"/>
        <v>106651</v>
      </c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3">
        <v>204651</v>
      </c>
      <c r="S185" s="153">
        <v>219330.91</v>
      </c>
      <c r="T185" s="151">
        <f t="shared" si="6"/>
        <v>107.17314354681872</v>
      </c>
    </row>
    <row r="186" spans="1:20" ht="13.5" hidden="1">
      <c r="A186" s="104"/>
      <c r="B186" s="105"/>
      <c r="C186" s="124" t="s">
        <v>74</v>
      </c>
      <c r="D186" s="153">
        <v>0</v>
      </c>
      <c r="E186" s="151">
        <f t="shared" si="5"/>
        <v>0</v>
      </c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3">
        <v>0</v>
      </c>
      <c r="S186" s="153">
        <v>1445.27</v>
      </c>
      <c r="T186" s="151">
        <v>0</v>
      </c>
    </row>
    <row r="187" spans="1:20" ht="54" hidden="1">
      <c r="A187" s="104"/>
      <c r="B187" s="105"/>
      <c r="C187" s="124" t="s">
        <v>71</v>
      </c>
      <c r="D187" s="153">
        <v>363077</v>
      </c>
      <c r="E187" s="151">
        <f t="shared" si="5"/>
        <v>0</v>
      </c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3">
        <v>363077</v>
      </c>
      <c r="S187" s="153">
        <v>363077</v>
      </c>
      <c r="T187" s="151">
        <f t="shared" si="6"/>
        <v>100</v>
      </c>
    </row>
    <row r="188" spans="1:20" ht="13.5">
      <c r="A188" s="104"/>
      <c r="B188" s="105"/>
      <c r="C188" s="129" t="s">
        <v>10</v>
      </c>
      <c r="D188" s="176">
        <f>D6+D15+D9+D23+D31+D44+D56+D65+D74+D86+D123+D126+D150+D163+D180++D183</f>
        <v>61534936</v>
      </c>
      <c r="E188" s="156">
        <f t="shared" si="5"/>
        <v>7260460.810000002</v>
      </c>
      <c r="F188" s="182">
        <f>SUM(F5:F183)</f>
        <v>0</v>
      </c>
      <c r="G188" s="182">
        <f aca="true" t="shared" si="7" ref="G188:Q188">SUM(G5:G183)</f>
        <v>-75669.4</v>
      </c>
      <c r="H188" s="182">
        <f t="shared" si="7"/>
        <v>-134159.93</v>
      </c>
      <c r="I188" s="182">
        <f t="shared" si="7"/>
        <v>447466.51</v>
      </c>
      <c r="J188" s="182">
        <f t="shared" si="7"/>
        <v>5208243.72</v>
      </c>
      <c r="K188" s="182">
        <f t="shared" si="7"/>
        <v>-159331.09</v>
      </c>
      <c r="L188" s="182">
        <f t="shared" si="7"/>
        <v>58055</v>
      </c>
      <c r="M188" s="182">
        <f t="shared" si="7"/>
        <v>1131777.21</v>
      </c>
      <c r="N188" s="182">
        <f t="shared" si="7"/>
        <v>660458.26</v>
      </c>
      <c r="O188" s="182">
        <f t="shared" si="7"/>
        <v>102468.64</v>
      </c>
      <c r="P188" s="182">
        <f t="shared" si="7"/>
        <v>19385.53</v>
      </c>
      <c r="Q188" s="182">
        <f t="shared" si="7"/>
        <v>1766.359999999986</v>
      </c>
      <c r="R188" s="176">
        <f>R6+R15+R9+R23+R31+R44+R56+R65+R74+R86+R123+R126+R150+R163+R180++R183</f>
        <v>68795396.81</v>
      </c>
      <c r="S188" s="176">
        <f>S6+S15+S9+S23+S31+S44+S56+S65+S74+S86+S123+S126+S150+S163+S180++S183</f>
        <v>69038567.68000002</v>
      </c>
      <c r="T188" s="156">
        <f t="shared" si="6"/>
        <v>100.35346968151315</v>
      </c>
    </row>
    <row r="189" spans="1:20" ht="20.25" customHeight="1" hidden="1">
      <c r="A189" s="130"/>
      <c r="B189" s="131"/>
      <c r="C189" s="132" t="s">
        <v>75</v>
      </c>
      <c r="D189" s="133">
        <v>666664</v>
      </c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13" t="e">
        <f>#REF!+#REF!+#REF!+#REF!+#REF!+#REF!+#REF!+#REF!+#REF!+#REF!+#REF!+#REF!+#REF!+#REF!+#REF!+#REF!</f>
        <v>#REF!</v>
      </c>
      <c r="S189" s="134"/>
      <c r="T189" s="145" t="e">
        <f t="shared" si="6"/>
        <v>#REF!</v>
      </c>
    </row>
    <row r="190" spans="1:20" ht="4.5" customHeight="1" hidden="1">
      <c r="A190" s="130"/>
      <c r="B190" s="130"/>
      <c r="C190" s="135"/>
      <c r="D190" s="136">
        <f>D188+D189</f>
        <v>62201600</v>
      </c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13" t="e">
        <f>R8+R11+R18+R25+#REF!+R55+#REF!+R71+#REF!+R117+#REF!+#REF!+#REF!+#REF!+R166+R185</f>
        <v>#REF!</v>
      </c>
      <c r="S190" s="134"/>
      <c r="T190" s="145" t="e">
        <f t="shared" si="6"/>
        <v>#REF!</v>
      </c>
    </row>
    <row r="191" spans="1:20" ht="9.75" customHeight="1">
      <c r="A191" s="130"/>
      <c r="B191" s="131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4"/>
      <c r="S191" s="134"/>
      <c r="T191" s="134"/>
    </row>
    <row r="192" spans="1:20" ht="7.5" customHeight="1">
      <c r="A192" s="139"/>
      <c r="B192" s="140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4"/>
      <c r="S192" s="134"/>
      <c r="T192" s="134"/>
    </row>
    <row r="193" spans="1:20" ht="19.5" customHeight="1">
      <c r="A193" s="139"/>
      <c r="B193" s="131"/>
      <c r="C193" s="174" t="s">
        <v>62</v>
      </c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4"/>
      <c r="S193" s="134"/>
      <c r="T193" s="134"/>
    </row>
    <row r="194" spans="1:20" ht="19.5" customHeight="1">
      <c r="A194" s="139"/>
      <c r="B194" s="140"/>
      <c r="C194" s="137" t="s">
        <v>82</v>
      </c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4"/>
      <c r="S194" s="134"/>
      <c r="T194" s="134"/>
    </row>
    <row r="195" ht="19.5" customHeight="1">
      <c r="C195" s="137" t="s">
        <v>81</v>
      </c>
    </row>
    <row r="196" ht="19.5" customHeight="1">
      <c r="C196" s="137" t="s">
        <v>102</v>
      </c>
    </row>
    <row r="197" ht="21.75" customHeight="1">
      <c r="C197" s="137" t="s">
        <v>103</v>
      </c>
    </row>
    <row r="198" ht="21" customHeight="1">
      <c r="C198" s="137" t="s">
        <v>104</v>
      </c>
    </row>
    <row r="199" ht="18" customHeight="1"/>
    <row r="200" ht="18" customHeight="1"/>
    <row r="201" ht="18" customHeight="1"/>
    <row r="202" ht="18" customHeight="1"/>
  </sheetData>
  <sheetProtection/>
  <mergeCells count="8">
    <mergeCell ref="A3:B4"/>
    <mergeCell ref="C3:C4"/>
    <mergeCell ref="D3:D4"/>
    <mergeCell ref="R3:R4"/>
    <mergeCell ref="S3:S4"/>
    <mergeCell ref="T3:T4"/>
    <mergeCell ref="E3:E4"/>
    <mergeCell ref="F3: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</cp:lastModifiedBy>
  <cp:lastPrinted>2012-03-15T13:02:21Z</cp:lastPrinted>
  <dcterms:created xsi:type="dcterms:W3CDTF">2001-11-06T14:38:58Z</dcterms:created>
  <dcterms:modified xsi:type="dcterms:W3CDTF">2012-11-21T12:59:14Z</dcterms:modified>
  <cp:category/>
  <cp:version/>
  <cp:contentType/>
  <cp:contentStatus/>
</cp:coreProperties>
</file>