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1"/>
  </bookViews>
  <sheets>
    <sheet name="jednostki rządowe" sheetId="1" r:id="rId1"/>
    <sheet name="Dochody-ogółem" sheetId="2" r:id="rId2"/>
    <sheet name="Dochody-adm. rządowa" sheetId="3" r:id="rId3"/>
  </sheets>
  <definedNames>
    <definedName name="_xlnm.Print_Area" localSheetId="2">'Dochody-adm. rządowa'!$A$1:$G$38</definedName>
  </definedNames>
  <calcPr fullCalcOnLoad="1"/>
</workbook>
</file>

<file path=xl/sharedStrings.xml><?xml version="1.0" encoding="utf-8"?>
<sst xmlns="http://schemas.openxmlformats.org/spreadsheetml/2006/main" count="396" uniqueCount="233">
  <si>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</si>
  <si>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</si>
  <si>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</si>
  <si>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</si>
  <si>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</si>
  <si>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</si>
  <si>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</si>
  <si>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</si>
  <si>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</si>
  <si>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</si>
  <si>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</si>
  <si>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</si>
  <si>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</si>
  <si>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</si>
  <si>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</si>
  <si>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</si>
  <si>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</si>
  <si>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</si>
  <si>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</si>
  <si>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</si>
  <si>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</si>
  <si>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</si>
  <si>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</si>
  <si>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</si>
  <si>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</si>
  <si>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</si>
  <si>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</si>
  <si>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</si>
  <si>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</si>
  <si>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</si>
  <si>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</si>
  <si>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</si>
  <si>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</si>
  <si>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</si>
  <si>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</si>
  <si>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</si>
  <si>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</si>
  <si>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</si>
  <si>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</si>
  <si>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</si>
  <si>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</si>
  <si>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</si>
  <si>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</si>
  <si>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</si>
  <si>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</si>
  <si>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</si>
  <si>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</si>
  <si>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600</t>
  </si>
  <si>
    <t>Transport i łączność</t>
  </si>
  <si>
    <t>75414</t>
  </si>
  <si>
    <t>Ośrodki wsparcia</t>
  </si>
  <si>
    <t>926</t>
  </si>
  <si>
    <t>Kultura fizyczna i sport</t>
  </si>
  <si>
    <t>Obrona cywilna</t>
  </si>
  <si>
    <t>2110</t>
  </si>
  <si>
    <t>852</t>
  </si>
  <si>
    <t>85203</t>
  </si>
  <si>
    <t>Pomoc społeczna</t>
  </si>
  <si>
    <t>Podatek dochodowy od osób prawnych</t>
  </si>
  <si>
    <t>Wpływy z opłat za koncesje i licencje</t>
  </si>
  <si>
    <t>Pozostałe zadania w zakresie polityki społecznej</t>
  </si>
  <si>
    <t>Wpływy z opłat za zarząd, użytkowanie i użytkowanie wieczyste nieruchomości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</si>
  <si>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</si>
  <si>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</si>
  <si>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</si>
  <si>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</si>
  <si>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 xml:space="preserve">Dochody  od osób prawnych, od osób fizycznych i od innych jednostek nieposiadających osobowości prawnej oraz wydatki związane z ich poborem </t>
  </si>
  <si>
    <t xml:space="preserve">Dotacje celowe otrzymane z budżetu państwa na zadania bieżące z zakresu administracji rządowej oraz inne zadania zlecone ustawami realizowane przez powiat </t>
  </si>
  <si>
    <t>Środki otrzymane od pozostałych jednostek zaliczanych do sektora finansów publicznych na realizację zadań bieżących jednostek zaliczanych do sektora finansów publicznych</t>
  </si>
  <si>
    <t>Dochody jednostek samorządu terytorialnego związane z realizacją zadań z zakresu administracji rządowej oraz innych zadań zleconych ustawami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</si>
  <si>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</si>
  <si>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</si>
  <si>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</si>
  <si>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</si>
  <si>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</si>
  <si>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Przychód</t>
  </si>
  <si>
    <t>Starostwo Powiatowe - dochody rządowe</t>
  </si>
  <si>
    <t>Realizacja</t>
  </si>
  <si>
    <t>% realizacji</t>
  </si>
  <si>
    <t>Dotacje celowe otrzymane z gminy na zadania bieżące realizowane na postawie porozumień (umów) między jednostkami samorządu terytorialnego</t>
  </si>
  <si>
    <t>Wpływy z innych lokalnych opłat pobieranych przez jednostki samorządu terytorialnego na podstawie odrębnych ustaw</t>
  </si>
  <si>
    <t>2. Barbara Gutowska.......................................</t>
  </si>
  <si>
    <t>1. Włodzimierz Wojnarowski............................</t>
  </si>
  <si>
    <t>Wpłaty z tytułu odpłatnego nabycia prawa własności oraz prawa użytkowania wieczystego nieruchomości</t>
  </si>
  <si>
    <t>Dochody z najmu i dzierżawy składników majątkowych Skarbu Państwa, j.s.t. lub innych jednostek zaliczanych do sektora finansów publicznych oraz innych umów o podobnym charakterze</t>
  </si>
  <si>
    <t>Dochody z najmu i dzierżawy składników majątkowych Skarbu Państwa j.s.t.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</si>
  <si>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</si>
  <si>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</si>
  <si>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</si>
  <si>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Dotacje celowe otrzymane z budżetu państwa na realizację inwestycji i zakupów inwestycyjnych własnych powiatu</t>
  </si>
  <si>
    <t>Środki na inwestycje na drogach publicznych powiatowych i wojewódzkich oraz na drogach powiatowych, wojewódzkich i krajowych w granicach miast na prawach powiatu</t>
  </si>
  <si>
    <t>Wpłata środków finansowych z niewykorzystanych w terminie wydatków, które nie wygasają z upływem roku budżetowego</t>
  </si>
  <si>
    <t>Wpływy od rodziców z tytułu odpłatności za utrzymanie dzieci (wychowanków) w placówkach opiekuńczo-wychowawczych i w rodzinach zastępczych</t>
  </si>
  <si>
    <t>900</t>
  </si>
  <si>
    <t>Gospodarka komunalna i ochrona środowiska</t>
  </si>
  <si>
    <t>85205</t>
  </si>
  <si>
    <t>Składki na ubezpieczenie zdrowotne oraz świadczenia dla osób nieobjętych obowiązkiem ubezpieczenia zdrowotnego</t>
  </si>
  <si>
    <t>Zespoły do spraw orzekania o  niepełnosprawności</t>
  </si>
  <si>
    <t>Kwalifikacja wojskowa</t>
  </si>
  <si>
    <t>Zadania w zakresie przeciwdziałania przemocy w rodzinie</t>
  </si>
  <si>
    <t>Grzywny mandaty i inne kary pieniężne od osób fizycznych</t>
  </si>
  <si>
    <t>Dotacje celowe otrzymane z powiatu na zadania bieżące realizowane na podstawie porozumień (umów) między jednostkami samorządu terytorialnego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</si>
  <si>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</si>
  <si>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</si>
  <si>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</si>
  <si>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Otrzymane spadki, zapisy i darowizny w postaci pieniężnej</t>
  </si>
  <si>
    <t>Plan pierwotny na 1.01.2011 rok</t>
  </si>
  <si>
    <t>Plan po zmianach na 30.06.2011 rok</t>
  </si>
  <si>
    <t>Prace geodezyjno-urządzeniowe na potrzeby rolnictwa</t>
  </si>
  <si>
    <t>02001</t>
  </si>
  <si>
    <t>Gospodarka leśna</t>
  </si>
  <si>
    <t>60014</t>
  </si>
  <si>
    <t>Drogi publiczne i powiatowe</t>
  </si>
  <si>
    <t>Prace geodezyjne i kartograficzne(nieinwestycyjne)</t>
  </si>
  <si>
    <t>Dotacje celowe otrzymane z budżetu państwa na zadania bieżące z zakresu administracji rządowej oraz inne zadania zlecone ustawami realizowane przez powiat.</t>
  </si>
  <si>
    <t>Opracowanie geodezyjne i kartograficzne</t>
  </si>
  <si>
    <t>Dotacja celowa otrzymana z tytułu pomocy finansowej udzielanej między jednostkami samorządu terytorialnego na dofinansowanie własnych zadań inwestycyjnych</t>
  </si>
  <si>
    <t>Dotacje celowe otrzymane z budżetu państwa na zadania bieżące z zakresu administracji rządowej oraz inne zadania zlecone ustwami realizowane przez powiat</t>
  </si>
  <si>
    <t>Pozostała działalność</t>
  </si>
  <si>
    <t>Starostwa powiatowe</t>
  </si>
  <si>
    <t>75045</t>
  </si>
  <si>
    <t>75618</t>
  </si>
  <si>
    <t>Wpływy z innych opłat stanowiących dochody jednostek samorządu terytorialnego na podstawie ustaw</t>
  </si>
  <si>
    <t>Udziały powiatów w podatkach stanowiących dochód budżetu państwa</t>
  </si>
  <si>
    <t>75622</t>
  </si>
  <si>
    <t>80102</t>
  </si>
  <si>
    <t>Szkoły podstawowe specjalne</t>
  </si>
  <si>
    <t>80105</t>
  </si>
  <si>
    <t>Przedszkola specjalne</t>
  </si>
  <si>
    <t>75801</t>
  </si>
  <si>
    <t>Część oświatowa subwencji ogólnej dla jednostek samorządu terytorialnego</t>
  </si>
  <si>
    <t>75803</t>
  </si>
  <si>
    <t>Część wyrównawcza subwencji ogólnej dla powiatów</t>
  </si>
  <si>
    <t>75832</t>
  </si>
  <si>
    <t>Część równoważąca subwencji ogólnej dla powiatów</t>
  </si>
  <si>
    <t>80111</t>
  </si>
  <si>
    <t>Gimnazja specjalne</t>
  </si>
  <si>
    <t>80120</t>
  </si>
  <si>
    <t>Licea Ogólnokształcące</t>
  </si>
  <si>
    <t>80130</t>
  </si>
  <si>
    <t>Szkoły zawodowe</t>
  </si>
  <si>
    <t>80142</t>
  </si>
  <si>
    <t>Ośrodki szkolenia, dokształcania i doskonalenia kadr</t>
  </si>
  <si>
    <t>Składki na ubezpieczenie zdrowotne oraz świadczenia dla osób nie obiętych obowiązkiem ubezpieczenia zdrowotnego</t>
  </si>
  <si>
    <t>85201</t>
  </si>
  <si>
    <t>Placówki opiekuńczo-wychowawcze</t>
  </si>
  <si>
    <t>85220</t>
  </si>
  <si>
    <t>Rodziny zastępcze</t>
  </si>
  <si>
    <t>85204</t>
  </si>
  <si>
    <t>Jednostki specjalistycznego poradnictwa, mieszkania chronione i ośrodki interwencji kryzysowej</t>
  </si>
  <si>
    <t>Zespoły do sprwa orzekania o niepełnosprawności</t>
  </si>
  <si>
    <t>85324</t>
  </si>
  <si>
    <t>Państwowy Fundusz Rehabilitacji Osób Niepełnosprawnych</t>
  </si>
  <si>
    <t>Dotacje otrzymane z państwowych funduszy celowych na realizację zadań bieżących jednostek sektora finansów publicznych</t>
  </si>
  <si>
    <t>85333</t>
  </si>
  <si>
    <t>Powiatowe urzędy pracy</t>
  </si>
  <si>
    <t>85395</t>
  </si>
  <si>
    <t>85403</t>
  </si>
  <si>
    <t>Specjalne ośrodki szkolno-wychowawcze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</si>
  <si>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</si>
  <si>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</si>
  <si>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</si>
  <si>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</si>
  <si>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</si>
  <si>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</si>
  <si>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90019</t>
  </si>
  <si>
    <t>Wpływy i wydatki związane z gromadzeniem środków z opłat i kar za korzystanie ze środowiska</t>
  </si>
  <si>
    <t>92601</t>
  </si>
  <si>
    <t>Obiekty sportowe</t>
  </si>
  <si>
    <t>Realizacja na dzień 30.06.2011 rok</t>
  </si>
  <si>
    <t>1 200 000,00</t>
  </si>
  <si>
    <t>24 184,00</t>
  </si>
  <si>
    <t>200,00</t>
  </si>
  <si>
    <t>172 748,00</t>
  </si>
  <si>
    <t>48 984,00</t>
  </si>
  <si>
    <t>Dochody z najmu i dzierżawy składników majątkowych Skarbu Państwa, jednostek samorządu terytorialnego lub innych jednostek zaliczanych do sektora finansów publicznych oraz innych umów o podobnym charakterze</t>
  </si>
  <si>
    <t>21 280,00</t>
  </si>
  <si>
    <t>4 800,00</t>
  </si>
  <si>
    <t>29 053,00</t>
  </si>
  <si>
    <t>112 113,00</t>
  </si>
  <si>
    <t>807 800,00</t>
  </si>
  <si>
    <t>21 015,00</t>
  </si>
  <si>
    <t>101 000,00</t>
  </si>
  <si>
    <t>Dotacja celowa otrzymana z tytułu pomocy finansowej udzielanej między jednostkami samorządu terytorialnego na dofinansowanie własnych zadań bieżących</t>
  </si>
  <si>
    <t>324 000,00</t>
  </si>
  <si>
    <t>227 693,34</t>
  </si>
  <si>
    <t>9 755,00</t>
  </si>
  <si>
    <t>2 386,00</t>
  </si>
  <si>
    <t>492 000,00</t>
  </si>
  <si>
    <t>824 107,14</t>
  </si>
  <si>
    <t>17 719,37</t>
  </si>
  <si>
    <t>800,00</t>
  </si>
  <si>
    <t>2 406 800,00</t>
  </si>
  <si>
    <t>57 196,50</t>
  </si>
  <si>
    <t>324 113,46</t>
  </si>
  <si>
    <t>80195</t>
  </si>
  <si>
    <t>Dotacje celowe w ramach programów finansowanych z udziałem środków europejskich oraz środków, o których mowa w art.5 ust.1 pkt. 3 oraz ust. 3 pkt 5 i 6 ustawy, lub płatności w ramach budżetu środków europejskich</t>
  </si>
  <si>
    <t>30 000,00</t>
  </si>
  <si>
    <t>20 160,00</t>
  </si>
  <si>
    <t>12 000,00</t>
  </si>
  <si>
    <t>76 158,00</t>
  </si>
  <si>
    <t>2 230 998,00</t>
  </si>
  <si>
    <t>4 370 206,00</t>
  </si>
  <si>
    <t>5 000 000,00</t>
  </si>
  <si>
    <t>Uzupełnienie subwencji ogólnej dla jednostek samorządu terytorialnego</t>
  </si>
  <si>
    <t>75802</t>
  </si>
  <si>
    <t>25 501 861,00</t>
  </si>
  <si>
    <t>198 901,00</t>
  </si>
  <si>
    <t>7 861 644,00</t>
  </si>
  <si>
    <t>900,00</t>
  </si>
  <si>
    <t>28 000,00</t>
  </si>
  <si>
    <t>3 673 711,00</t>
  </si>
  <si>
    <t>26 000,00</t>
  </si>
  <si>
    <t>Wpływy ze sprzedaży składników majątkowych</t>
  </si>
  <si>
    <t>154 085,00</t>
  </si>
  <si>
    <t>150 387,00</t>
  </si>
  <si>
    <t>335 000,00</t>
  </si>
  <si>
    <t>25 000,00</t>
  </si>
  <si>
    <t>02002</t>
  </si>
  <si>
    <t>75814</t>
  </si>
  <si>
    <t>za I półrocze 2011 roku</t>
  </si>
  <si>
    <t xml:space="preserve">Informacja o realizacji dochodów na zadania z zakresu administracji rządowej i innych zadań zleconych  </t>
  </si>
  <si>
    <t>Nadzór nad gospodarką leśną</t>
  </si>
  <si>
    <t>Pozostałe odestki</t>
  </si>
  <si>
    <t>Grzywny mandaty i inne kary pieniężne od osób prawnych innych jednostek organizacyjnych</t>
  </si>
  <si>
    <t>Pozostałe odsteki</t>
  </si>
  <si>
    <t>Odsetki od nieterminowych wpłat z tytułu podatków i opłat</t>
  </si>
  <si>
    <t>85218</t>
  </si>
  <si>
    <t>Powiatowe centra pomocy rodzinie</t>
  </si>
  <si>
    <t>Pozostałe odesestki</t>
  </si>
  <si>
    <t>Różne rozliczenia finansowe</t>
  </si>
  <si>
    <t>Informacja o realizacji planu dochodów w okresie I półrocza 2011 roku wg działów.</t>
  </si>
  <si>
    <t>Nazwa działu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</si>
</sst>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9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i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u val="single"/>
      <sz val="10.5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2"/>
    </font>
    <font>
      <i/>
      <sz val="10.5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2"/>
    </font>
    <font>
      <b/>
      <sz val="10.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0" fontId="6" fillId="0" borderId="31" xfId="0" applyFont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center" wrapText="1"/>
    </xf>
    <xf numFmtId="3" fontId="2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right" wrapText="1"/>
    </xf>
    <xf numFmtId="49" fontId="22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0" fontId="22" fillId="0" borderId="23" xfId="0" applyFont="1" applyFill="1" applyBorder="1" applyAlignment="1">
      <alignment wrapText="1"/>
    </xf>
    <xf numFmtId="3" fontId="22" fillId="0" borderId="30" xfId="0" applyNumberFormat="1" applyFont="1" applyFill="1" applyBorder="1" applyAlignment="1">
      <alignment horizontal="center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2" fontId="21" fillId="0" borderId="10" xfId="0" applyNumberFormat="1" applyFont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4" fontId="22" fillId="33" borderId="10" xfId="0" applyNumberFormat="1" applyFont="1" applyFill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" fontId="23" fillId="0" borderId="34" xfId="0" applyNumberFormat="1" applyFont="1" applyFill="1" applyBorder="1" applyAlignment="1" applyProtection="1">
      <alignment horizontal="right" wrapText="1"/>
      <protection/>
    </xf>
    <xf numFmtId="4" fontId="23" fillId="0" borderId="35" xfId="0" applyNumberFormat="1" applyFont="1" applyFill="1" applyBorder="1" applyAlignment="1" applyProtection="1">
      <alignment horizontal="right" wrapText="1"/>
      <protection/>
    </xf>
    <xf numFmtId="4" fontId="23" fillId="0" borderId="10" xfId="0" applyNumberFormat="1" applyFont="1" applyFill="1" applyBorder="1" applyAlignment="1" applyProtection="1">
      <alignment horizontal="right" wrapText="1"/>
      <protection/>
    </xf>
    <xf numFmtId="4" fontId="22" fillId="0" borderId="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right" wrapText="1"/>
    </xf>
    <xf numFmtId="4" fontId="21" fillId="0" borderId="0" xfId="0" applyNumberFormat="1" applyFont="1" applyBorder="1" applyAlignment="1">
      <alignment horizontal="right" wrapText="1"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4" fontId="23" fillId="0" borderId="10" xfId="0" applyNumberFormat="1" applyFont="1" applyBorder="1" applyAlignment="1">
      <alignment horizontal="right" wrapText="1"/>
    </xf>
    <xf numFmtId="4" fontId="23" fillId="0" borderId="0" xfId="0" applyNumberFormat="1" applyFont="1" applyBorder="1" applyAlignment="1">
      <alignment horizontal="right" wrapText="1"/>
    </xf>
    <xf numFmtId="4" fontId="22" fillId="0" borderId="0" xfId="0" applyNumberFormat="1" applyFont="1" applyBorder="1" applyAlignment="1">
      <alignment horizontal="right" wrapText="1"/>
    </xf>
    <xf numFmtId="4" fontId="26" fillId="0" borderId="0" xfId="0" applyNumberFormat="1" applyFont="1" applyFill="1" applyBorder="1" applyAlignment="1" applyProtection="1">
      <alignment horizontal="right" wrapText="1"/>
      <protection/>
    </xf>
    <xf numFmtId="4" fontId="26" fillId="0" borderId="10" xfId="0" applyNumberFormat="1" applyFont="1" applyFill="1" applyBorder="1" applyAlignment="1" applyProtection="1">
      <alignment horizontal="right" wrapText="1"/>
      <protection/>
    </xf>
    <xf numFmtId="4" fontId="30" fillId="0" borderId="1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95" t="s">
        <v>76</v>
      </c>
      <c r="C2" s="1"/>
    </row>
    <row r="3" spans="1:3" ht="14.25" customHeight="1" thickBot="1">
      <c r="A3" s="3"/>
      <c r="C3" s="1"/>
    </row>
    <row r="4" spans="1:5" ht="16.5" customHeight="1" thickBot="1">
      <c r="A4" s="179" t="s">
        <v>15</v>
      </c>
      <c r="B4" s="180"/>
      <c r="C4" s="181"/>
      <c r="D4" s="182" t="s">
        <v>13</v>
      </c>
      <c r="E4" s="182" t="s">
        <v>16</v>
      </c>
    </row>
    <row r="5" spans="1:5" ht="19.5" customHeight="1" thickBot="1">
      <c r="A5" s="56" t="s">
        <v>0</v>
      </c>
      <c r="B5" s="57" t="s">
        <v>1</v>
      </c>
      <c r="C5" s="56" t="s">
        <v>14</v>
      </c>
      <c r="D5" s="183"/>
      <c r="E5" s="183"/>
    </row>
    <row r="6" spans="1:5" ht="13.5" thickBot="1">
      <c r="A6" s="9">
        <v>1</v>
      </c>
      <c r="B6" s="59">
        <v>2</v>
      </c>
      <c r="C6" s="9">
        <v>3</v>
      </c>
      <c r="D6" s="58">
        <v>4</v>
      </c>
      <c r="E6" s="4">
        <v>5</v>
      </c>
    </row>
    <row r="7" spans="1:5" ht="25.5" customHeight="1" thickBot="1">
      <c r="A7" s="60" t="s">
        <v>17</v>
      </c>
      <c r="B7" s="62"/>
      <c r="C7" s="62"/>
      <c r="D7" s="63" t="s">
        <v>21</v>
      </c>
      <c r="E7" s="64">
        <f>E8</f>
        <v>35000</v>
      </c>
    </row>
    <row r="8" spans="1:5" ht="32.25" customHeight="1">
      <c r="A8" s="61"/>
      <c r="B8" s="25" t="s">
        <v>18</v>
      </c>
      <c r="C8" s="25"/>
      <c r="D8" s="78" t="s">
        <v>22</v>
      </c>
      <c r="E8" s="50">
        <f>E9</f>
        <v>35000</v>
      </c>
    </row>
    <row r="9" spans="1:5" ht="57" customHeight="1" thickBot="1">
      <c r="A9" s="12"/>
      <c r="B9" s="17"/>
      <c r="C9" s="10" t="s">
        <v>54</v>
      </c>
      <c r="D9" s="2" t="s">
        <v>63</v>
      </c>
      <c r="E9" s="19">
        <v>35000</v>
      </c>
    </row>
    <row r="10" spans="1:5" ht="20.25" customHeight="1" thickBot="1">
      <c r="A10" s="60" t="s">
        <v>23</v>
      </c>
      <c r="B10" s="62"/>
      <c r="C10" s="66"/>
      <c r="D10" s="63" t="s">
        <v>24</v>
      </c>
      <c r="E10" s="72">
        <f>E11</f>
        <v>20000</v>
      </c>
    </row>
    <row r="11" spans="1:5" ht="31.5" customHeight="1">
      <c r="A11" s="21"/>
      <c r="B11" s="25" t="s">
        <v>25</v>
      </c>
      <c r="C11" s="65"/>
      <c r="D11" s="78" t="s">
        <v>4</v>
      </c>
      <c r="E11" s="53">
        <f>E12</f>
        <v>20000</v>
      </c>
    </row>
    <row r="12" spans="1:5" ht="57" customHeight="1" thickBot="1">
      <c r="A12" s="14"/>
      <c r="B12" s="22"/>
      <c r="C12" s="15" t="s">
        <v>54</v>
      </c>
      <c r="D12" s="2" t="s">
        <v>63</v>
      </c>
      <c r="E12" s="28">
        <v>20000</v>
      </c>
    </row>
    <row r="13" spans="1:5" ht="20.25" customHeight="1" thickBot="1">
      <c r="A13" s="68">
        <v>710</v>
      </c>
      <c r="B13" s="69"/>
      <c r="C13" s="70"/>
      <c r="D13" s="63" t="s">
        <v>20</v>
      </c>
      <c r="E13" s="64">
        <f>E14+E16+E18</f>
        <v>254000</v>
      </c>
    </row>
    <row r="14" spans="1:5" ht="37.5" customHeight="1">
      <c r="A14" s="20"/>
      <c r="B14" s="67">
        <v>71013</v>
      </c>
      <c r="C14" s="67"/>
      <c r="D14" s="78" t="s">
        <v>38</v>
      </c>
      <c r="E14" s="50">
        <f>E15</f>
        <v>30000</v>
      </c>
    </row>
    <row r="15" spans="1:5" ht="56.25" customHeight="1">
      <c r="A15" s="5"/>
      <c r="B15" s="23"/>
      <c r="C15" s="6">
        <v>2110</v>
      </c>
      <c r="D15" s="2" t="s">
        <v>63</v>
      </c>
      <c r="E15" s="19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18">
        <f>E17</f>
        <v>30000</v>
      </c>
    </row>
    <row r="17" spans="1:5" ht="54.75" customHeight="1">
      <c r="A17" s="5"/>
      <c r="B17" s="23"/>
      <c r="C17" s="6">
        <v>2110</v>
      </c>
      <c r="D17" s="2" t="s">
        <v>63</v>
      </c>
      <c r="E17" s="19">
        <v>30000</v>
      </c>
    </row>
    <row r="18" spans="1:5" ht="23.25" customHeight="1">
      <c r="A18" s="5"/>
      <c r="B18" s="6">
        <v>71015</v>
      </c>
      <c r="C18" s="6"/>
      <c r="D18" s="7" t="s">
        <v>31</v>
      </c>
      <c r="E18" s="18">
        <f>E19+E20</f>
        <v>194000</v>
      </c>
    </row>
    <row r="19" spans="1:5" ht="57.75" customHeight="1">
      <c r="A19" s="5"/>
      <c r="B19" s="23"/>
      <c r="C19" s="6">
        <v>2110</v>
      </c>
      <c r="D19" s="2" t="s">
        <v>63</v>
      </c>
      <c r="E19" s="19">
        <v>187000</v>
      </c>
    </row>
    <row r="20" spans="1:5" ht="69" customHeight="1" thickBot="1">
      <c r="A20" s="87"/>
      <c r="B20" s="88"/>
      <c r="C20" s="89">
        <v>6410</v>
      </c>
      <c r="D20" s="55" t="s">
        <v>64</v>
      </c>
      <c r="E20" s="90">
        <v>7000</v>
      </c>
    </row>
    <row r="21" spans="1:5" ht="21" customHeight="1" thickBot="1">
      <c r="A21" s="68">
        <v>750</v>
      </c>
      <c r="B21" s="69"/>
      <c r="C21" s="70"/>
      <c r="D21" s="63" t="s">
        <v>30</v>
      </c>
      <c r="E21" s="64">
        <f>E22+E24</f>
        <v>158265</v>
      </c>
    </row>
    <row r="22" spans="1:5" ht="20.25" customHeight="1">
      <c r="A22" s="20"/>
      <c r="B22" s="67">
        <v>75011</v>
      </c>
      <c r="C22" s="67"/>
      <c r="D22" s="78" t="s">
        <v>7</v>
      </c>
      <c r="E22" s="50">
        <f>E23</f>
        <v>141065</v>
      </c>
    </row>
    <row r="23" spans="1:5" ht="54" customHeight="1">
      <c r="A23" s="20"/>
      <c r="B23" s="24"/>
      <c r="C23" s="67">
        <v>2110</v>
      </c>
      <c r="D23" s="76" t="s">
        <v>63</v>
      </c>
      <c r="E23" s="49">
        <v>141065</v>
      </c>
    </row>
    <row r="24" spans="1:5" ht="18.75" customHeight="1">
      <c r="A24" s="20"/>
      <c r="B24" s="6">
        <v>75045</v>
      </c>
      <c r="C24" s="6"/>
      <c r="D24" s="7" t="s">
        <v>8</v>
      </c>
      <c r="E24" s="18">
        <f>E25</f>
        <v>17200</v>
      </c>
    </row>
    <row r="25" spans="1:5" ht="57.75" customHeight="1" thickBot="1">
      <c r="A25" s="20"/>
      <c r="B25" s="24"/>
      <c r="C25" s="6">
        <v>2110</v>
      </c>
      <c r="D25" s="2" t="s">
        <v>63</v>
      </c>
      <c r="E25" s="19">
        <v>17200</v>
      </c>
    </row>
    <row r="26" spans="1:5" ht="31.5" customHeight="1" thickBot="1">
      <c r="A26" s="60" t="s">
        <v>32</v>
      </c>
      <c r="B26" s="62"/>
      <c r="C26" s="62"/>
      <c r="D26" s="63" t="s">
        <v>33</v>
      </c>
      <c r="E26" s="64">
        <f>E27+E29</f>
        <v>2453824</v>
      </c>
    </row>
    <row r="27" spans="1:5" ht="31.5" customHeight="1">
      <c r="A27" s="21"/>
      <c r="B27" s="25" t="s">
        <v>35</v>
      </c>
      <c r="C27" s="52"/>
      <c r="D27" s="78" t="s">
        <v>34</v>
      </c>
      <c r="E27" s="53">
        <f>E28</f>
        <v>2453424</v>
      </c>
    </row>
    <row r="28" spans="1:5" ht="53.25" customHeight="1">
      <c r="A28" s="21"/>
      <c r="B28" s="25"/>
      <c r="C28" s="10" t="s">
        <v>54</v>
      </c>
      <c r="D28" s="2" t="s">
        <v>63</v>
      </c>
      <c r="E28" s="29">
        <v>2453424</v>
      </c>
    </row>
    <row r="29" spans="1:5" ht="21" customHeight="1">
      <c r="A29" s="21"/>
      <c r="B29" s="10" t="s">
        <v>49</v>
      </c>
      <c r="C29" s="13"/>
      <c r="D29" s="7" t="s">
        <v>53</v>
      </c>
      <c r="E29" s="26">
        <f>E30</f>
        <v>400</v>
      </c>
    </row>
    <row r="30" spans="1:5" ht="57" customHeight="1" thickBot="1">
      <c r="A30" s="21"/>
      <c r="B30" s="25"/>
      <c r="C30" s="10" t="s">
        <v>54</v>
      </c>
      <c r="D30" s="2" t="s">
        <v>63</v>
      </c>
      <c r="E30" s="29">
        <v>400</v>
      </c>
    </row>
    <row r="31" spans="1:5" ht="21" customHeight="1" thickBot="1">
      <c r="A31" s="60" t="s">
        <v>26</v>
      </c>
      <c r="B31" s="62"/>
      <c r="C31" s="66"/>
      <c r="D31" s="63" t="s">
        <v>5</v>
      </c>
      <c r="E31" s="72">
        <f>E32</f>
        <v>1220000</v>
      </c>
    </row>
    <row r="32" spans="1:5" ht="64.5" customHeight="1">
      <c r="A32" s="21"/>
      <c r="B32" s="25" t="s">
        <v>27</v>
      </c>
      <c r="C32" s="52"/>
      <c r="D32" s="78" t="s">
        <v>65</v>
      </c>
      <c r="E32" s="53">
        <f>E33</f>
        <v>1220000</v>
      </c>
    </row>
    <row r="33" spans="1:5" ht="54.75" customHeight="1" thickBot="1">
      <c r="A33" s="14"/>
      <c r="B33" s="32"/>
      <c r="C33" s="15" t="s">
        <v>54</v>
      </c>
      <c r="D33" s="8" t="s">
        <v>63</v>
      </c>
      <c r="E33" s="27">
        <v>1220000</v>
      </c>
    </row>
    <row r="34" spans="1:5" ht="20.25" customHeight="1" thickBot="1">
      <c r="A34" s="60" t="s">
        <v>55</v>
      </c>
      <c r="B34" s="73"/>
      <c r="C34" s="66"/>
      <c r="D34" s="63" t="s">
        <v>57</v>
      </c>
      <c r="E34" s="64">
        <f>E35</f>
        <v>375000</v>
      </c>
    </row>
    <row r="35" spans="1:5" ht="23.25" customHeight="1">
      <c r="A35" s="33"/>
      <c r="B35" s="71" t="s">
        <v>56</v>
      </c>
      <c r="C35" s="74"/>
      <c r="D35" s="86" t="s">
        <v>50</v>
      </c>
      <c r="E35" s="75">
        <f>E36</f>
        <v>375000</v>
      </c>
    </row>
    <row r="36" spans="1:5" ht="57.75" customHeight="1" thickBot="1">
      <c r="A36" s="14"/>
      <c r="B36" s="31"/>
      <c r="C36" s="31" t="s">
        <v>54</v>
      </c>
      <c r="D36" s="8" t="s">
        <v>63</v>
      </c>
      <c r="E36" s="42">
        <v>375000</v>
      </c>
    </row>
    <row r="37" spans="1:5" ht="32.25" customHeight="1" thickBot="1">
      <c r="A37" s="60" t="s">
        <v>28</v>
      </c>
      <c r="B37" s="79"/>
      <c r="C37" s="66"/>
      <c r="D37" s="80" t="s">
        <v>60</v>
      </c>
      <c r="E37" s="72">
        <f>E38</f>
        <v>61800</v>
      </c>
    </row>
    <row r="38" spans="1:5" ht="33" customHeight="1">
      <c r="A38" s="11"/>
      <c r="B38" s="25" t="s">
        <v>29</v>
      </c>
      <c r="C38" s="25"/>
      <c r="D38" s="78" t="s">
        <v>6</v>
      </c>
      <c r="E38" s="92">
        <f>E39</f>
        <v>61800</v>
      </c>
    </row>
    <row r="39" spans="1:5" ht="57" customHeight="1" thickBot="1">
      <c r="A39" s="91"/>
      <c r="B39" s="77"/>
      <c r="C39" s="71" t="s">
        <v>54</v>
      </c>
      <c r="D39" s="54" t="s">
        <v>63</v>
      </c>
      <c r="E39" s="93">
        <v>61800</v>
      </c>
    </row>
    <row r="40" spans="1:5" ht="23.25" customHeight="1" thickBot="1">
      <c r="A40" s="81"/>
      <c r="B40" s="82"/>
      <c r="C40" s="83"/>
      <c r="D40" s="84" t="s">
        <v>10</v>
      </c>
      <c r="E40" s="85">
        <f>E7+E10+E13+E21+E26+E31+E34+E37</f>
        <v>4577889</v>
      </c>
    </row>
    <row r="41" spans="1:5" ht="13.5" customHeight="1">
      <c r="A41" s="47"/>
      <c r="B41" s="47"/>
      <c r="C41" s="41"/>
      <c r="D41" s="34"/>
      <c r="E41" s="51"/>
    </row>
    <row r="42" spans="1:5" ht="15" customHeight="1">
      <c r="A42" s="35"/>
      <c r="B42" s="40"/>
      <c r="C42" s="43"/>
      <c r="D42" s="94"/>
      <c r="E42" s="45"/>
    </row>
    <row r="43" spans="1:5" ht="10.5" customHeight="1">
      <c r="A43" s="35"/>
      <c r="B43" s="36"/>
      <c r="C43" s="40"/>
      <c r="D43" s="34"/>
      <c r="E43" s="46"/>
    </row>
    <row r="44" spans="1:5" ht="14.25" customHeight="1">
      <c r="A44" s="35"/>
      <c r="B44" s="40"/>
      <c r="C44" s="43"/>
      <c r="D44" s="38"/>
      <c r="E44" s="44"/>
    </row>
    <row r="45" spans="1:5" ht="15" customHeight="1">
      <c r="A45" s="35"/>
      <c r="B45" s="36"/>
      <c r="C45" s="37"/>
      <c r="D45" s="38"/>
      <c r="E45" s="39"/>
    </row>
    <row r="46" spans="1:5" ht="16.5" customHeight="1">
      <c r="A46" s="35"/>
      <c r="B46" s="40"/>
      <c r="C46" s="40"/>
      <c r="D46" s="38"/>
      <c r="E46" s="45"/>
    </row>
    <row r="47" spans="1:5" ht="16.5" customHeight="1">
      <c r="A47" s="35"/>
      <c r="B47" s="36"/>
      <c r="C47" s="40"/>
      <c r="D47" s="38"/>
      <c r="E47" s="46"/>
    </row>
    <row r="48" spans="1:5" ht="15.75" customHeight="1">
      <c r="A48" s="35"/>
      <c r="B48" s="40"/>
      <c r="C48" s="43"/>
      <c r="D48" s="38"/>
      <c r="E48" s="44"/>
    </row>
    <row r="49" spans="1:5" ht="27" customHeight="1">
      <c r="A49" s="35"/>
      <c r="B49" s="36"/>
      <c r="C49" s="37"/>
      <c r="D49" s="38"/>
      <c r="E49" s="39"/>
    </row>
    <row r="50" spans="1:5" ht="33" customHeight="1">
      <c r="A50" s="47"/>
      <c r="B50" s="47"/>
      <c r="C50" s="41"/>
      <c r="D50" s="48"/>
      <c r="E50" s="51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4" ht="36.75" customHeight="1">
      <c r="A54" s="34"/>
      <c r="B54" s="34"/>
      <c r="C54" s="34"/>
      <c r="D54" s="34"/>
    </row>
    <row r="55" spans="1:4" ht="27" customHeight="1">
      <c r="A55" s="34"/>
      <c r="B55" s="34"/>
      <c r="C55" s="34"/>
      <c r="D55" s="34"/>
    </row>
    <row r="56" spans="1:4" ht="25.5" customHeight="1">
      <c r="A56" s="34"/>
      <c r="B56" s="34"/>
      <c r="C56" s="34"/>
      <c r="D56" s="34"/>
    </row>
  </sheetData>
  <sheetProtection/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>
      <selection activeCell="A155" sqref="A155:G189"/>
    </sheetView>
  </sheetViews>
  <sheetFormatPr defaultColWidth="9.00390625" defaultRowHeight="12.75"/>
  <cols>
    <col min="1" max="1" width="10.00390625" style="0" customWidth="1"/>
    <col min="2" max="2" width="9.00390625" style="0" customWidth="1"/>
    <col min="3" max="3" width="39.75390625" style="0" customWidth="1"/>
    <col min="4" max="4" width="13.375" style="0" customWidth="1"/>
    <col min="5" max="5" width="13.625" style="0" customWidth="1"/>
    <col min="6" max="6" width="12.75390625" style="0" customWidth="1"/>
    <col min="7" max="7" width="10.25390625" style="0" customWidth="1"/>
  </cols>
  <sheetData>
    <row r="1" spans="1:6" ht="21.75" customHeight="1">
      <c r="A1" s="163" t="s">
        <v>231</v>
      </c>
      <c r="B1" s="163"/>
      <c r="C1" s="163"/>
      <c r="D1" s="159"/>
      <c r="E1" s="161"/>
      <c r="F1" s="162"/>
    </row>
    <row r="2" spans="1:6" ht="19.5" customHeight="1">
      <c r="A2" s="30"/>
      <c r="D2" s="34"/>
      <c r="E2" s="34"/>
      <c r="F2" s="34"/>
    </row>
    <row r="3" spans="1:7" ht="58.5" customHeight="1">
      <c r="A3" s="184" t="s">
        <v>15</v>
      </c>
      <c r="B3" s="185"/>
      <c r="C3" s="189" t="s">
        <v>232</v>
      </c>
      <c r="D3" s="189" t="s">
        <v>106</v>
      </c>
      <c r="E3" s="188" t="s">
        <v>107</v>
      </c>
      <c r="F3" s="188" t="s">
        <v>169</v>
      </c>
      <c r="G3" s="188" t="s">
        <v>78</v>
      </c>
    </row>
    <row r="4" spans="1:7" ht="18" customHeight="1">
      <c r="A4" s="186"/>
      <c r="B4" s="187"/>
      <c r="C4" s="189"/>
      <c r="D4" s="189"/>
      <c r="E4" s="188"/>
      <c r="F4" s="188"/>
      <c r="G4" s="188"/>
    </row>
    <row r="5" spans="1:7" s="101" customFormat="1" ht="12" customHeight="1">
      <c r="A5" s="100">
        <v>1</v>
      </c>
      <c r="B5" s="100">
        <v>2</v>
      </c>
      <c r="C5" s="100">
        <v>3</v>
      </c>
      <c r="D5" s="100">
        <v>4</v>
      </c>
      <c r="E5" s="141">
        <v>5</v>
      </c>
      <c r="F5" s="141">
        <v>6</v>
      </c>
      <c r="G5" s="141">
        <v>7</v>
      </c>
    </row>
    <row r="6" spans="1:7" ht="14.25">
      <c r="A6" s="102" t="s">
        <v>17</v>
      </c>
      <c r="B6" s="102"/>
      <c r="C6" s="103" t="s">
        <v>21</v>
      </c>
      <c r="D6" s="150">
        <f>SUM(D8:D8)</f>
        <v>160000</v>
      </c>
      <c r="E6" s="150">
        <f>SUM(E8)</f>
        <v>160000</v>
      </c>
      <c r="F6" s="150">
        <f>SUM(F8:F8)</f>
        <v>67716</v>
      </c>
      <c r="G6" s="150">
        <f>F6/E6*100</f>
        <v>42.322500000000005</v>
      </c>
    </row>
    <row r="7" spans="1:7" ht="28.5">
      <c r="A7" s="102"/>
      <c r="B7" s="102" t="s">
        <v>18</v>
      </c>
      <c r="C7" s="103" t="s">
        <v>108</v>
      </c>
      <c r="D7" s="150">
        <f>D8</f>
        <v>160000</v>
      </c>
      <c r="E7" s="150">
        <f>E8</f>
        <v>160000</v>
      </c>
      <c r="F7" s="150">
        <f>F8</f>
        <v>67716</v>
      </c>
      <c r="G7" s="150">
        <f aca="true" t="shared" si="0" ref="G7:G57">F7/E7*100</f>
        <v>42.322500000000005</v>
      </c>
    </row>
    <row r="8" spans="1:7" ht="54">
      <c r="A8" s="123"/>
      <c r="B8" s="105"/>
      <c r="C8" s="124" t="s">
        <v>63</v>
      </c>
      <c r="D8" s="151">
        <v>160000</v>
      </c>
      <c r="E8" s="164">
        <v>160000</v>
      </c>
      <c r="F8" s="151">
        <v>67716</v>
      </c>
      <c r="G8" s="151">
        <f t="shared" si="0"/>
        <v>42.322500000000005</v>
      </c>
    </row>
    <row r="9" spans="1:7" ht="14.25">
      <c r="A9" s="102" t="s">
        <v>19</v>
      </c>
      <c r="B9" s="102"/>
      <c r="C9" s="103" t="s">
        <v>2</v>
      </c>
      <c r="D9" s="150">
        <f>D10+D12</f>
        <v>297653</v>
      </c>
      <c r="E9" s="150">
        <f>E10+E12</f>
        <v>297653</v>
      </c>
      <c r="F9" s="150">
        <f>F10+F12</f>
        <v>150701.81</v>
      </c>
      <c r="G9" s="150">
        <f t="shared" si="0"/>
        <v>50.630032285916826</v>
      </c>
    </row>
    <row r="10" spans="1:7" ht="14.25">
      <c r="A10" s="102"/>
      <c r="B10" s="102" t="s">
        <v>109</v>
      </c>
      <c r="C10" s="103" t="s">
        <v>110</v>
      </c>
      <c r="D10" s="150">
        <f>SUM(D11:D11)</f>
        <v>297653</v>
      </c>
      <c r="E10" s="150">
        <f>SUM(E11:E11)</f>
        <v>297653</v>
      </c>
      <c r="F10" s="150">
        <f>SUM(F11:F11)</f>
        <v>150248.61</v>
      </c>
      <c r="G10" s="150">
        <f t="shared" si="0"/>
        <v>50.477774455490106</v>
      </c>
    </row>
    <row r="11" spans="1:7" ht="54">
      <c r="A11" s="104"/>
      <c r="B11" s="105"/>
      <c r="C11" s="124" t="s">
        <v>68</v>
      </c>
      <c r="D11" s="151">
        <v>297653</v>
      </c>
      <c r="E11" s="165">
        <v>297653</v>
      </c>
      <c r="F11" s="151">
        <v>150248.61</v>
      </c>
      <c r="G11" s="151">
        <f t="shared" si="0"/>
        <v>50.477774455490106</v>
      </c>
    </row>
    <row r="12" spans="1:7" ht="14.25">
      <c r="A12" s="104"/>
      <c r="B12" s="105" t="s">
        <v>218</v>
      </c>
      <c r="C12" s="103" t="s">
        <v>222</v>
      </c>
      <c r="D12" s="150">
        <f>D13+D14</f>
        <v>0</v>
      </c>
      <c r="E12" s="176">
        <f>E13+E14</f>
        <v>0</v>
      </c>
      <c r="F12" s="150">
        <f>F13+F14</f>
        <v>453.20000000000005</v>
      </c>
      <c r="G12" s="150">
        <v>0</v>
      </c>
    </row>
    <row r="13" spans="1:7" ht="27">
      <c r="A13" s="104"/>
      <c r="B13" s="105"/>
      <c r="C13" s="124" t="s">
        <v>100</v>
      </c>
      <c r="D13" s="151">
        <v>0</v>
      </c>
      <c r="E13" s="166">
        <v>0</v>
      </c>
      <c r="F13" s="151">
        <v>435.6</v>
      </c>
      <c r="G13" s="177">
        <v>0</v>
      </c>
    </row>
    <row r="14" spans="1:7" ht="13.5">
      <c r="A14" s="104"/>
      <c r="B14" s="105"/>
      <c r="C14" s="124" t="s">
        <v>40</v>
      </c>
      <c r="D14" s="151">
        <v>0</v>
      </c>
      <c r="E14" s="166">
        <v>0</v>
      </c>
      <c r="F14" s="151">
        <v>17.6</v>
      </c>
      <c r="G14" s="177">
        <v>0</v>
      </c>
    </row>
    <row r="15" spans="1:7" ht="14.25">
      <c r="A15" s="102" t="s">
        <v>47</v>
      </c>
      <c r="B15" s="102"/>
      <c r="C15" s="103" t="s">
        <v>48</v>
      </c>
      <c r="D15" s="150">
        <f>SUM(D17:D21)</f>
        <v>1782696</v>
      </c>
      <c r="E15" s="150">
        <f>SUM(E17:E21)</f>
        <v>1498673</v>
      </c>
      <c r="F15" s="150">
        <f>SUM(F17:F21)</f>
        <v>114435.55</v>
      </c>
      <c r="G15" s="150">
        <f t="shared" si="0"/>
        <v>7.635791797143206</v>
      </c>
    </row>
    <row r="16" spans="1:7" ht="14.25">
      <c r="A16" s="102"/>
      <c r="B16" s="102" t="s">
        <v>111</v>
      </c>
      <c r="C16" s="103" t="s">
        <v>112</v>
      </c>
      <c r="D16" s="150">
        <f>SUM(D17:D21)</f>
        <v>1782696</v>
      </c>
      <c r="E16" s="150">
        <f>SUM(E17:E21)</f>
        <v>1498673</v>
      </c>
      <c r="F16" s="150">
        <f>SUM(F17:F21)</f>
        <v>114435.55</v>
      </c>
      <c r="G16" s="150">
        <f t="shared" si="0"/>
        <v>7.635791797143206</v>
      </c>
    </row>
    <row r="17" spans="1:7" ht="54.75">
      <c r="A17" s="102"/>
      <c r="B17" s="102"/>
      <c r="C17" s="124" t="s">
        <v>116</v>
      </c>
      <c r="D17" s="151">
        <v>100000</v>
      </c>
      <c r="E17" s="164">
        <v>100000</v>
      </c>
      <c r="F17" s="151">
        <v>100000</v>
      </c>
      <c r="G17" s="151">
        <f t="shared" si="0"/>
        <v>100</v>
      </c>
    </row>
    <row r="18" spans="1:7" ht="67.5">
      <c r="A18" s="104"/>
      <c r="B18" s="125"/>
      <c r="C18" s="124" t="s">
        <v>70</v>
      </c>
      <c r="D18" s="151">
        <v>21696</v>
      </c>
      <c r="E18" s="164">
        <v>21696</v>
      </c>
      <c r="F18" s="151">
        <v>11261.22</v>
      </c>
      <c r="G18" s="151">
        <f t="shared" si="0"/>
        <v>51.9045907079646</v>
      </c>
    </row>
    <row r="19" spans="1:7" ht="13.5">
      <c r="A19" s="104"/>
      <c r="B19" s="125"/>
      <c r="C19" s="124" t="s">
        <v>74</v>
      </c>
      <c r="D19" s="151">
        <v>0</v>
      </c>
      <c r="E19" s="151">
        <v>0</v>
      </c>
      <c r="F19" s="151">
        <v>1169.33</v>
      </c>
      <c r="G19" s="151">
        <v>0</v>
      </c>
    </row>
    <row r="20" spans="1:7" ht="13.5">
      <c r="A20" s="104"/>
      <c r="B20" s="125"/>
      <c r="C20" s="124" t="s">
        <v>41</v>
      </c>
      <c r="D20" s="151">
        <v>111000</v>
      </c>
      <c r="E20" s="164">
        <v>111000</v>
      </c>
      <c r="F20" s="151">
        <v>2005</v>
      </c>
      <c r="G20" s="151">
        <f t="shared" si="0"/>
        <v>1.8063063063063063</v>
      </c>
    </row>
    <row r="21" spans="1:7" ht="40.5">
      <c r="A21" s="104"/>
      <c r="B21" s="125"/>
      <c r="C21" s="124" t="s">
        <v>89</v>
      </c>
      <c r="D21" s="151">
        <v>1550000</v>
      </c>
      <c r="E21" s="164">
        <v>1265977</v>
      </c>
      <c r="F21" s="151">
        <v>0</v>
      </c>
      <c r="G21" s="151">
        <f t="shared" si="0"/>
        <v>0</v>
      </c>
    </row>
    <row r="22" spans="1:7" ht="14.25">
      <c r="A22" s="102" t="s">
        <v>23</v>
      </c>
      <c r="B22" s="106"/>
      <c r="C22" s="103" t="s">
        <v>24</v>
      </c>
      <c r="D22" s="152">
        <f>SUM(D24:D29)</f>
        <v>35032</v>
      </c>
      <c r="E22" s="152">
        <f>SUM(E24:E29)</f>
        <v>35032</v>
      </c>
      <c r="F22" s="152">
        <f>SUM(F24:F29)</f>
        <v>148123.23</v>
      </c>
      <c r="G22" s="150">
        <f t="shared" si="0"/>
        <v>422.82264786480937</v>
      </c>
    </row>
    <row r="23" spans="1:7" ht="14.25">
      <c r="A23" s="102"/>
      <c r="B23" s="106" t="s">
        <v>25</v>
      </c>
      <c r="C23" s="103" t="s">
        <v>4</v>
      </c>
      <c r="D23" s="152">
        <f>SUM(D24:D29)</f>
        <v>35032</v>
      </c>
      <c r="E23" s="152">
        <f>SUM(E24:E29)</f>
        <v>35032</v>
      </c>
      <c r="F23" s="152">
        <f>SUM(F24:F29)</f>
        <v>148123.23</v>
      </c>
      <c r="G23" s="150">
        <f t="shared" si="0"/>
        <v>422.82264786480937</v>
      </c>
    </row>
    <row r="24" spans="1:7" ht="27">
      <c r="A24" s="104"/>
      <c r="B24" s="125"/>
      <c r="C24" s="124" t="s">
        <v>61</v>
      </c>
      <c r="D24" s="153">
        <v>969</v>
      </c>
      <c r="E24" s="164">
        <v>969</v>
      </c>
      <c r="F24" s="153">
        <v>968.99</v>
      </c>
      <c r="G24" s="151">
        <f t="shared" si="0"/>
        <v>99.99896800825594</v>
      </c>
    </row>
    <row r="25" spans="1:7" ht="67.5">
      <c r="A25" s="104"/>
      <c r="B25" s="125"/>
      <c r="C25" s="124" t="s">
        <v>84</v>
      </c>
      <c r="D25" s="153">
        <v>6572</v>
      </c>
      <c r="E25" s="164">
        <v>6572</v>
      </c>
      <c r="F25" s="153">
        <v>3523.62</v>
      </c>
      <c r="G25" s="151">
        <f t="shared" si="0"/>
        <v>53.61564211807669</v>
      </c>
    </row>
    <row r="26" spans="1:7" ht="40.5">
      <c r="A26" s="104"/>
      <c r="B26" s="125"/>
      <c r="C26" s="124" t="s">
        <v>83</v>
      </c>
      <c r="D26" s="153">
        <v>2124</v>
      </c>
      <c r="E26" s="164">
        <v>2124</v>
      </c>
      <c r="F26" s="153">
        <v>121108.25</v>
      </c>
      <c r="G26" s="151">
        <f t="shared" si="0"/>
        <v>5701.8950094161955</v>
      </c>
    </row>
    <row r="27" spans="1:7" ht="13.5">
      <c r="A27" s="104"/>
      <c r="B27" s="125"/>
      <c r="C27" s="124" t="s">
        <v>40</v>
      </c>
      <c r="D27" s="153">
        <v>0</v>
      </c>
      <c r="E27" s="164">
        <v>0</v>
      </c>
      <c r="F27" s="153">
        <v>5848.7</v>
      </c>
      <c r="G27" s="151">
        <v>0</v>
      </c>
    </row>
    <row r="28" spans="1:7" ht="13.5">
      <c r="A28" s="104"/>
      <c r="B28" s="125"/>
      <c r="C28" s="124" t="s">
        <v>74</v>
      </c>
      <c r="D28" s="153">
        <v>367</v>
      </c>
      <c r="E28" s="164">
        <v>367</v>
      </c>
      <c r="F28" s="153">
        <v>173.67</v>
      </c>
      <c r="G28" s="151">
        <f t="shared" si="0"/>
        <v>47.32152588555858</v>
      </c>
    </row>
    <row r="29" spans="1:7" ht="54">
      <c r="A29" s="104"/>
      <c r="B29" s="125"/>
      <c r="C29" s="124" t="s">
        <v>63</v>
      </c>
      <c r="D29" s="153">
        <v>25000</v>
      </c>
      <c r="E29" s="164">
        <v>25000</v>
      </c>
      <c r="F29" s="153">
        <v>16500</v>
      </c>
      <c r="G29" s="151">
        <f t="shared" si="0"/>
        <v>66</v>
      </c>
    </row>
    <row r="30" spans="1:7" ht="14.25">
      <c r="A30" s="107">
        <v>710</v>
      </c>
      <c r="B30" s="107"/>
      <c r="C30" s="103" t="s">
        <v>20</v>
      </c>
      <c r="D30" s="150">
        <f>D31+D33+D35+D38</f>
        <v>971500</v>
      </c>
      <c r="E30" s="150">
        <f>E32+E34+E37+E39+E40+E41+E42</f>
        <v>971500</v>
      </c>
      <c r="F30" s="150">
        <f>F31+F33+F35+F38</f>
        <v>632106</v>
      </c>
      <c r="G30" s="150">
        <f t="shared" si="0"/>
        <v>65.06495110653628</v>
      </c>
    </row>
    <row r="31" spans="1:7" ht="28.5">
      <c r="A31" s="107"/>
      <c r="B31" s="107">
        <v>71013</v>
      </c>
      <c r="C31" s="103" t="s">
        <v>113</v>
      </c>
      <c r="D31" s="150">
        <f>D32</f>
        <v>25000</v>
      </c>
      <c r="E31" s="150" t="str">
        <f>E32</f>
        <v>25 000,00</v>
      </c>
      <c r="F31" s="150">
        <f>F32</f>
        <v>0</v>
      </c>
      <c r="G31" s="150">
        <f t="shared" si="0"/>
        <v>0</v>
      </c>
    </row>
    <row r="32" spans="1:7" ht="54.75">
      <c r="A32" s="107"/>
      <c r="B32" s="107"/>
      <c r="C32" s="124" t="s">
        <v>114</v>
      </c>
      <c r="D32" s="151">
        <v>25000</v>
      </c>
      <c r="E32" s="164" t="s">
        <v>217</v>
      </c>
      <c r="F32" s="151">
        <v>0</v>
      </c>
      <c r="G32" s="151">
        <f t="shared" si="0"/>
        <v>0</v>
      </c>
    </row>
    <row r="33" spans="1:7" ht="14.25">
      <c r="A33" s="107"/>
      <c r="B33" s="107">
        <v>71014</v>
      </c>
      <c r="C33" s="103" t="s">
        <v>115</v>
      </c>
      <c r="D33" s="150">
        <f>D34</f>
        <v>30000</v>
      </c>
      <c r="E33" s="150" t="str">
        <f>E34</f>
        <v>30 000,00</v>
      </c>
      <c r="F33" s="150">
        <f>F34</f>
        <v>0</v>
      </c>
      <c r="G33" s="150">
        <f t="shared" si="0"/>
        <v>0</v>
      </c>
    </row>
    <row r="34" spans="1:7" ht="54.75">
      <c r="A34" s="107"/>
      <c r="B34" s="107"/>
      <c r="C34" s="124" t="s">
        <v>117</v>
      </c>
      <c r="D34" s="151">
        <v>30000</v>
      </c>
      <c r="E34" s="164" t="s">
        <v>197</v>
      </c>
      <c r="F34" s="150">
        <v>0</v>
      </c>
      <c r="G34" s="150">
        <f t="shared" si="0"/>
        <v>0</v>
      </c>
    </row>
    <row r="35" spans="1:7" ht="14.25">
      <c r="A35" s="107"/>
      <c r="B35" s="107">
        <v>71015</v>
      </c>
      <c r="C35" s="103" t="s">
        <v>31</v>
      </c>
      <c r="D35" s="150">
        <f>D37+D36</f>
        <v>335000</v>
      </c>
      <c r="E35" s="150">
        <f>E37+E36</f>
        <v>335000</v>
      </c>
      <c r="F35" s="150">
        <f>F37+F36</f>
        <v>180699.89</v>
      </c>
      <c r="G35" s="150">
        <f t="shared" si="0"/>
        <v>53.9402656716418</v>
      </c>
    </row>
    <row r="36" spans="1:7" ht="14.25">
      <c r="A36" s="107"/>
      <c r="B36" s="107"/>
      <c r="C36" s="124" t="s">
        <v>74</v>
      </c>
      <c r="D36" s="151">
        <v>0</v>
      </c>
      <c r="E36" s="167">
        <v>0</v>
      </c>
      <c r="F36" s="151">
        <v>316.89</v>
      </c>
      <c r="G36" s="151">
        <v>0</v>
      </c>
    </row>
    <row r="37" spans="1:7" ht="54.75">
      <c r="A37" s="107"/>
      <c r="B37" s="107"/>
      <c r="C37" s="124" t="s">
        <v>117</v>
      </c>
      <c r="D37" s="151">
        <v>335000</v>
      </c>
      <c r="E37" s="164" t="s">
        <v>216</v>
      </c>
      <c r="F37" s="151">
        <v>180383</v>
      </c>
      <c r="G37" s="151">
        <f t="shared" si="0"/>
        <v>53.84567164179105</v>
      </c>
    </row>
    <row r="38" spans="1:7" ht="14.25">
      <c r="A38" s="107"/>
      <c r="B38" s="107">
        <v>71095</v>
      </c>
      <c r="C38" s="103" t="s">
        <v>118</v>
      </c>
      <c r="D38" s="150">
        <f>SUM(D39:D42)</f>
        <v>581500</v>
      </c>
      <c r="E38" s="150">
        <f>SUM(E39:E42)</f>
        <v>581500</v>
      </c>
      <c r="F38" s="150">
        <f>SUM(F39:F42)</f>
        <v>451406.11</v>
      </c>
      <c r="G38" s="150">
        <f t="shared" si="0"/>
        <v>77.62787790197764</v>
      </c>
    </row>
    <row r="39" spans="1:7" ht="14.25">
      <c r="A39" s="107"/>
      <c r="B39" s="107"/>
      <c r="C39" s="124" t="s">
        <v>40</v>
      </c>
      <c r="D39" s="151">
        <v>500</v>
      </c>
      <c r="E39" s="164">
        <v>500</v>
      </c>
      <c r="F39" s="151">
        <v>170.8</v>
      </c>
      <c r="G39" s="151">
        <f t="shared" si="0"/>
        <v>34.160000000000004</v>
      </c>
    </row>
    <row r="40" spans="1:7" ht="14.25">
      <c r="A40" s="107"/>
      <c r="B40" s="107"/>
      <c r="C40" s="124" t="s">
        <v>44</v>
      </c>
      <c r="D40" s="151">
        <v>380000</v>
      </c>
      <c r="E40" s="164">
        <v>380000</v>
      </c>
      <c r="F40" s="151">
        <v>237996.76</v>
      </c>
      <c r="G40" s="151">
        <f t="shared" si="0"/>
        <v>62.630726315789474</v>
      </c>
    </row>
    <row r="41" spans="1:7" ht="14.25">
      <c r="A41" s="107"/>
      <c r="B41" s="102"/>
      <c r="C41" s="124" t="s">
        <v>74</v>
      </c>
      <c r="D41" s="151">
        <v>6000</v>
      </c>
      <c r="E41" s="164">
        <v>6000</v>
      </c>
      <c r="F41" s="151">
        <v>578.44</v>
      </c>
      <c r="G41" s="151">
        <f t="shared" si="0"/>
        <v>9.640666666666668</v>
      </c>
    </row>
    <row r="42" spans="1:7" ht="14.25">
      <c r="A42" s="107"/>
      <c r="B42" s="102"/>
      <c r="C42" s="124" t="s">
        <v>41</v>
      </c>
      <c r="D42" s="151">
        <v>195000</v>
      </c>
      <c r="E42" s="164">
        <v>195000</v>
      </c>
      <c r="F42" s="151">
        <v>212660.11</v>
      </c>
      <c r="G42" s="151">
        <f t="shared" si="0"/>
        <v>109.05646666666667</v>
      </c>
    </row>
    <row r="43" spans="1:7" ht="14.25">
      <c r="A43" s="107">
        <v>750</v>
      </c>
      <c r="B43" s="107"/>
      <c r="C43" s="103" t="s">
        <v>30</v>
      </c>
      <c r="D43" s="168">
        <f>D44+D47+D53</f>
        <v>623405</v>
      </c>
      <c r="E43" s="168">
        <f>E45+E46+E48+E49+E50+E51+E52+E54</f>
        <v>686405</v>
      </c>
      <c r="F43" s="168">
        <f>F44+F47+F53</f>
        <v>403644.21</v>
      </c>
      <c r="G43" s="150">
        <f t="shared" si="0"/>
        <v>58.80554628827005</v>
      </c>
    </row>
    <row r="44" spans="1:7" ht="14.25">
      <c r="A44" s="107"/>
      <c r="B44" s="107">
        <v>75011</v>
      </c>
      <c r="C44" s="103" t="s">
        <v>7</v>
      </c>
      <c r="D44" s="168">
        <f>D45+D46</f>
        <v>304472</v>
      </c>
      <c r="E44" s="168">
        <f>E45+E46</f>
        <v>304472</v>
      </c>
      <c r="F44" s="168">
        <f>F45+F46</f>
        <v>260607.2</v>
      </c>
      <c r="G44" s="150">
        <f t="shared" si="0"/>
        <v>85.59315799153946</v>
      </c>
    </row>
    <row r="45" spans="1:7" ht="54.75">
      <c r="A45" s="107"/>
      <c r="B45" s="107"/>
      <c r="C45" s="124" t="s">
        <v>63</v>
      </c>
      <c r="D45" s="155">
        <v>150387</v>
      </c>
      <c r="E45" s="164" t="s">
        <v>215</v>
      </c>
      <c r="F45" s="155">
        <v>80976</v>
      </c>
      <c r="G45" s="151">
        <f t="shared" si="0"/>
        <v>53.845079694388474</v>
      </c>
    </row>
    <row r="46" spans="1:7" ht="54.75">
      <c r="A46" s="107"/>
      <c r="B46" s="107"/>
      <c r="C46" s="124" t="s">
        <v>69</v>
      </c>
      <c r="D46" s="155">
        <v>154085</v>
      </c>
      <c r="E46" s="164" t="s">
        <v>214</v>
      </c>
      <c r="F46" s="155">
        <v>179631.2</v>
      </c>
      <c r="G46" s="151">
        <f t="shared" si="0"/>
        <v>116.57929065126392</v>
      </c>
    </row>
    <row r="47" spans="1:7" ht="14.25">
      <c r="A47" s="107"/>
      <c r="B47" s="107">
        <v>75020</v>
      </c>
      <c r="C47" s="103" t="s">
        <v>119</v>
      </c>
      <c r="D47" s="168">
        <f>SUM(D48:D52)</f>
        <v>293933</v>
      </c>
      <c r="E47" s="168">
        <f>SUM(E48:E52)</f>
        <v>355933</v>
      </c>
      <c r="F47" s="168">
        <f>SUM(F48:F52)</f>
        <v>122237.01</v>
      </c>
      <c r="G47" s="150">
        <f t="shared" si="0"/>
        <v>34.34270213776188</v>
      </c>
    </row>
    <row r="48" spans="1:7" ht="14.25">
      <c r="A48" s="107"/>
      <c r="B48" s="105"/>
      <c r="C48" s="124" t="s">
        <v>40</v>
      </c>
      <c r="D48" s="151">
        <v>14103</v>
      </c>
      <c r="E48" s="164">
        <v>14103</v>
      </c>
      <c r="F48" s="151">
        <v>5001.76</v>
      </c>
      <c r="G48" s="151">
        <f t="shared" si="0"/>
        <v>35.465929234914555</v>
      </c>
    </row>
    <row r="49" spans="1:7" ht="27.75">
      <c r="A49" s="107"/>
      <c r="B49" s="105"/>
      <c r="C49" s="124" t="s">
        <v>213</v>
      </c>
      <c r="D49" s="151">
        <v>0</v>
      </c>
      <c r="E49" s="164">
        <v>17800</v>
      </c>
      <c r="F49" s="151">
        <v>17800</v>
      </c>
      <c r="G49" s="151">
        <f t="shared" si="0"/>
        <v>100</v>
      </c>
    </row>
    <row r="50" spans="1:7" ht="14.25">
      <c r="A50" s="107"/>
      <c r="B50" s="105"/>
      <c r="C50" s="124" t="s">
        <v>74</v>
      </c>
      <c r="D50" s="151">
        <v>205118</v>
      </c>
      <c r="E50" s="164">
        <v>239318</v>
      </c>
      <c r="F50" s="151">
        <v>80382.52</v>
      </c>
      <c r="G50" s="151">
        <f t="shared" si="0"/>
        <v>33.58816302994342</v>
      </c>
    </row>
    <row r="51" spans="1:7" ht="27.75">
      <c r="A51" s="107"/>
      <c r="B51" s="105"/>
      <c r="C51" s="124" t="s">
        <v>105</v>
      </c>
      <c r="D51" s="151">
        <v>0</v>
      </c>
      <c r="E51" s="164">
        <v>10000</v>
      </c>
      <c r="F51" s="151">
        <v>3500</v>
      </c>
      <c r="G51" s="151">
        <f t="shared" si="0"/>
        <v>35</v>
      </c>
    </row>
    <row r="52" spans="1:7" ht="14.25">
      <c r="A52" s="107"/>
      <c r="B52" s="125"/>
      <c r="C52" s="124" t="s">
        <v>41</v>
      </c>
      <c r="D52" s="151">
        <v>74712</v>
      </c>
      <c r="E52" s="164">
        <v>74712</v>
      </c>
      <c r="F52" s="151">
        <v>15552.73</v>
      </c>
      <c r="G52" s="151">
        <f t="shared" si="0"/>
        <v>20.816910268765394</v>
      </c>
    </row>
    <row r="53" spans="1:7" ht="14.25">
      <c r="A53" s="107"/>
      <c r="B53" s="106" t="s">
        <v>120</v>
      </c>
      <c r="C53" s="103" t="s">
        <v>98</v>
      </c>
      <c r="D53" s="150">
        <f>D54</f>
        <v>25000</v>
      </c>
      <c r="E53" s="150" t="str">
        <f>E54</f>
        <v>26 000,00</v>
      </c>
      <c r="F53" s="150">
        <f>F54</f>
        <v>20800</v>
      </c>
      <c r="G53" s="150">
        <f t="shared" si="0"/>
        <v>80</v>
      </c>
    </row>
    <row r="54" spans="1:7" ht="54.75">
      <c r="A54" s="107"/>
      <c r="B54" s="122"/>
      <c r="C54" s="124" t="s">
        <v>63</v>
      </c>
      <c r="D54" s="151">
        <v>25000</v>
      </c>
      <c r="E54" s="164" t="s">
        <v>212</v>
      </c>
      <c r="F54" s="151">
        <v>20800</v>
      </c>
      <c r="G54" s="151">
        <f t="shared" si="0"/>
        <v>80</v>
      </c>
    </row>
    <row r="55" spans="1:7" ht="28.5">
      <c r="A55" s="102" t="s">
        <v>32</v>
      </c>
      <c r="B55" s="102"/>
      <c r="C55" s="103" t="s">
        <v>33</v>
      </c>
      <c r="D55" s="150">
        <f>D56+D61</f>
        <v>3297761</v>
      </c>
      <c r="E55" s="150">
        <f>E57+E60+E62</f>
        <v>3702611</v>
      </c>
      <c r="F55" s="150">
        <f>F56+F61</f>
        <v>2305106.41</v>
      </c>
      <c r="G55" s="150">
        <f t="shared" si="0"/>
        <v>62.25624052864317</v>
      </c>
    </row>
    <row r="56" spans="1:7" ht="28.5">
      <c r="A56" s="102"/>
      <c r="B56" s="102" t="s">
        <v>35</v>
      </c>
      <c r="C56" s="103" t="s">
        <v>34</v>
      </c>
      <c r="D56" s="150">
        <f>D57+D60</f>
        <v>3297261</v>
      </c>
      <c r="E56" s="150">
        <f>E57+E60</f>
        <v>3701711</v>
      </c>
      <c r="F56" s="150">
        <f>F57+F60+F58+F59</f>
        <v>2304206.41</v>
      </c>
      <c r="G56" s="150">
        <f t="shared" si="0"/>
        <v>62.2470638577674</v>
      </c>
    </row>
    <row r="57" spans="1:7" ht="54.75">
      <c r="A57" s="102"/>
      <c r="B57" s="102"/>
      <c r="C57" s="124" t="s">
        <v>64</v>
      </c>
      <c r="D57" s="151">
        <v>0</v>
      </c>
      <c r="E57" s="164" t="s">
        <v>210</v>
      </c>
      <c r="F57" s="151">
        <v>0</v>
      </c>
      <c r="G57" s="150">
        <f t="shared" si="0"/>
        <v>0</v>
      </c>
    </row>
    <row r="58" spans="1:7" ht="14.25">
      <c r="A58" s="102"/>
      <c r="B58" s="102"/>
      <c r="C58" s="124" t="s">
        <v>74</v>
      </c>
      <c r="D58" s="151">
        <v>0</v>
      </c>
      <c r="E58" s="164">
        <v>0</v>
      </c>
      <c r="F58" s="151">
        <v>1495.45</v>
      </c>
      <c r="G58" s="151">
        <v>0</v>
      </c>
    </row>
    <row r="59" spans="1:7" ht="14.25">
      <c r="A59" s="102"/>
      <c r="B59" s="102"/>
      <c r="C59" s="124" t="s">
        <v>41</v>
      </c>
      <c r="D59" s="151">
        <v>0</v>
      </c>
      <c r="E59" s="164">
        <v>0</v>
      </c>
      <c r="F59" s="151">
        <v>134.96</v>
      </c>
      <c r="G59" s="151">
        <v>0</v>
      </c>
    </row>
    <row r="60" spans="1:7" ht="54.75">
      <c r="A60" s="102"/>
      <c r="B60" s="102"/>
      <c r="C60" s="124" t="s">
        <v>63</v>
      </c>
      <c r="D60" s="151">
        <v>3297261</v>
      </c>
      <c r="E60" s="164" t="s">
        <v>211</v>
      </c>
      <c r="F60" s="151">
        <v>2302576</v>
      </c>
      <c r="G60" s="151">
        <f aca="true" t="shared" si="1" ref="G60:G115">F60/E60*100</f>
        <v>62.6771131425417</v>
      </c>
    </row>
    <row r="61" spans="1:7" ht="14.25">
      <c r="A61" s="102"/>
      <c r="B61" s="102" t="s">
        <v>49</v>
      </c>
      <c r="C61" s="103" t="s">
        <v>53</v>
      </c>
      <c r="D61" s="150">
        <f>D62</f>
        <v>500</v>
      </c>
      <c r="E61" s="150" t="str">
        <f>E62</f>
        <v>900,00</v>
      </c>
      <c r="F61" s="150">
        <f>SUM(F62:F62)</f>
        <v>900</v>
      </c>
      <c r="G61" s="150">
        <f t="shared" si="1"/>
        <v>100</v>
      </c>
    </row>
    <row r="62" spans="1:7" ht="54.75">
      <c r="A62" s="102"/>
      <c r="B62" s="102"/>
      <c r="C62" s="124" t="s">
        <v>63</v>
      </c>
      <c r="D62" s="151">
        <v>500</v>
      </c>
      <c r="E62" s="164" t="s">
        <v>209</v>
      </c>
      <c r="F62" s="151">
        <v>900</v>
      </c>
      <c r="G62" s="151">
        <f t="shared" si="1"/>
        <v>100</v>
      </c>
    </row>
    <row r="63" spans="1:7" ht="57">
      <c r="A63" s="102" t="s">
        <v>36</v>
      </c>
      <c r="B63" s="102"/>
      <c r="C63" s="103" t="s">
        <v>66</v>
      </c>
      <c r="D63" s="169">
        <f>D64+D67</f>
        <v>9606384</v>
      </c>
      <c r="E63" s="169">
        <f>E65+E66+E68+E69+E70</f>
        <v>9606384</v>
      </c>
      <c r="F63" s="169">
        <f>F64+F67</f>
        <v>4262743.94</v>
      </c>
      <c r="G63" s="150">
        <f t="shared" si="1"/>
        <v>44.37407394915715</v>
      </c>
    </row>
    <row r="64" spans="1:7" ht="28.5">
      <c r="A64" s="102"/>
      <c r="B64" s="102" t="s">
        <v>124</v>
      </c>
      <c r="C64" s="103" t="s">
        <v>123</v>
      </c>
      <c r="D64" s="169">
        <f>D65+D66</f>
        <v>8060545</v>
      </c>
      <c r="E64" s="169">
        <f>E65+E66</f>
        <v>8060545</v>
      </c>
      <c r="F64" s="169">
        <f>F65+F66</f>
        <v>3480636.04</v>
      </c>
      <c r="G64" s="150">
        <f t="shared" si="1"/>
        <v>43.181150157960786</v>
      </c>
    </row>
    <row r="65" spans="1:7" ht="13.5">
      <c r="A65" s="104"/>
      <c r="B65" s="105"/>
      <c r="C65" s="124" t="s">
        <v>12</v>
      </c>
      <c r="D65" s="153">
        <v>7861644</v>
      </c>
      <c r="E65" s="164" t="s">
        <v>208</v>
      </c>
      <c r="F65" s="153">
        <v>3367994</v>
      </c>
      <c r="G65" s="151">
        <f t="shared" si="1"/>
        <v>42.84083583535454</v>
      </c>
    </row>
    <row r="66" spans="1:7" ht="13.5">
      <c r="A66" s="104"/>
      <c r="B66" s="105"/>
      <c r="C66" s="124" t="s">
        <v>58</v>
      </c>
      <c r="D66" s="153">
        <v>198901</v>
      </c>
      <c r="E66" s="164" t="s">
        <v>207</v>
      </c>
      <c r="F66" s="153">
        <v>112642.04</v>
      </c>
      <c r="G66" s="151">
        <f t="shared" si="1"/>
        <v>56.63221401601801</v>
      </c>
    </row>
    <row r="67" spans="1:7" ht="42.75">
      <c r="A67" s="104"/>
      <c r="B67" s="102" t="s">
        <v>121</v>
      </c>
      <c r="C67" s="103" t="s">
        <v>122</v>
      </c>
      <c r="D67" s="152">
        <f>SUM(D68:D71)</f>
        <v>1545839</v>
      </c>
      <c r="E67" s="152">
        <f>SUM(E68:E71)</f>
        <v>1545839</v>
      </c>
      <c r="F67" s="152">
        <f>SUM(F68:F71)</f>
        <v>782107.9</v>
      </c>
      <c r="G67" s="150">
        <f t="shared" si="1"/>
        <v>50.59439566474905</v>
      </c>
    </row>
    <row r="68" spans="1:7" ht="14.25">
      <c r="A68" s="102"/>
      <c r="B68" s="105"/>
      <c r="C68" s="124" t="s">
        <v>39</v>
      </c>
      <c r="D68" s="153">
        <v>1462534</v>
      </c>
      <c r="E68" s="164">
        <v>1462534</v>
      </c>
      <c r="F68" s="153">
        <v>733432.5</v>
      </c>
      <c r="G68" s="151">
        <f t="shared" si="1"/>
        <v>50.148064933875034</v>
      </c>
    </row>
    <row r="69" spans="1:7" ht="40.5">
      <c r="A69" s="104"/>
      <c r="B69" s="105"/>
      <c r="C69" s="124" t="s">
        <v>80</v>
      </c>
      <c r="D69" s="153">
        <v>37354</v>
      </c>
      <c r="E69" s="164">
        <v>37354</v>
      </c>
      <c r="F69" s="153">
        <v>30108.21</v>
      </c>
      <c r="G69" s="151">
        <f t="shared" si="1"/>
        <v>80.60237190126894</v>
      </c>
    </row>
    <row r="70" spans="1:7" ht="13.5">
      <c r="A70" s="104"/>
      <c r="B70" s="105"/>
      <c r="C70" s="124" t="s">
        <v>59</v>
      </c>
      <c r="D70" s="153">
        <v>45951</v>
      </c>
      <c r="E70" s="164">
        <v>45951</v>
      </c>
      <c r="F70" s="153">
        <v>18523.9</v>
      </c>
      <c r="G70" s="151">
        <f t="shared" si="1"/>
        <v>40.31228917760223</v>
      </c>
    </row>
    <row r="71" spans="1:7" ht="13.5">
      <c r="A71" s="104"/>
      <c r="B71" s="105"/>
      <c r="C71" s="124" t="s">
        <v>74</v>
      </c>
      <c r="D71" s="153">
        <v>0</v>
      </c>
      <c r="E71" s="153">
        <v>0</v>
      </c>
      <c r="F71" s="153">
        <v>43.29</v>
      </c>
      <c r="G71" s="151">
        <v>0</v>
      </c>
    </row>
    <row r="72" spans="1:7" ht="14.25">
      <c r="A72" s="102" t="s">
        <v>37</v>
      </c>
      <c r="B72" s="106"/>
      <c r="C72" s="103" t="s">
        <v>9</v>
      </c>
      <c r="D72" s="152">
        <f>D73+D75+D77+D79+D81</f>
        <v>32437056</v>
      </c>
      <c r="E72" s="152">
        <f>E73+E75+E77+E79+E81</f>
        <v>37103065</v>
      </c>
      <c r="F72" s="152">
        <f>F73+F75+F77+F79+F81</f>
        <v>23996591.31</v>
      </c>
      <c r="G72" s="150">
        <f t="shared" si="1"/>
        <v>64.67549597317634</v>
      </c>
    </row>
    <row r="73" spans="1:7" ht="28.5">
      <c r="A73" s="102"/>
      <c r="B73" s="106" t="s">
        <v>129</v>
      </c>
      <c r="C73" s="103" t="s">
        <v>130</v>
      </c>
      <c r="D73" s="152">
        <f>D74</f>
        <v>25835811</v>
      </c>
      <c r="E73" s="152" t="str">
        <f>E74</f>
        <v>25 501 861,00</v>
      </c>
      <c r="F73" s="152">
        <f>F74</f>
        <v>15693456</v>
      </c>
      <c r="G73" s="150">
        <f t="shared" si="1"/>
        <v>61.538473603945995</v>
      </c>
    </row>
    <row r="74" spans="1:7" ht="14.25">
      <c r="A74" s="123"/>
      <c r="B74" s="125"/>
      <c r="C74" s="124" t="s">
        <v>11</v>
      </c>
      <c r="D74" s="153">
        <v>25835811</v>
      </c>
      <c r="E74" s="164" t="s">
        <v>206</v>
      </c>
      <c r="F74" s="153">
        <v>15693456</v>
      </c>
      <c r="G74" s="150">
        <f t="shared" si="1"/>
        <v>61.538473603945995</v>
      </c>
    </row>
    <row r="75" spans="1:7" ht="28.5">
      <c r="A75" s="123"/>
      <c r="B75" s="125" t="s">
        <v>205</v>
      </c>
      <c r="C75" s="103" t="s">
        <v>204</v>
      </c>
      <c r="D75" s="152">
        <f>D76</f>
        <v>0</v>
      </c>
      <c r="E75" s="170" t="str">
        <f>E76</f>
        <v>5 000 000,00</v>
      </c>
      <c r="F75" s="152">
        <f>F76</f>
        <v>5000000</v>
      </c>
      <c r="G75" s="150">
        <f>F75/E75*100</f>
        <v>100</v>
      </c>
    </row>
    <row r="76" spans="1:7" ht="67.5">
      <c r="A76" s="123"/>
      <c r="B76" s="125"/>
      <c r="C76" s="124" t="s">
        <v>90</v>
      </c>
      <c r="D76" s="153">
        <v>0</v>
      </c>
      <c r="E76" s="164" t="s">
        <v>203</v>
      </c>
      <c r="F76" s="153">
        <v>5000000</v>
      </c>
      <c r="G76" s="151">
        <f>F76/E76*100</f>
        <v>100</v>
      </c>
    </row>
    <row r="77" spans="1:7" ht="28.5">
      <c r="A77" s="123"/>
      <c r="B77" s="125" t="s">
        <v>131</v>
      </c>
      <c r="C77" s="103" t="s">
        <v>132</v>
      </c>
      <c r="D77" s="152">
        <f>D78</f>
        <v>4370206</v>
      </c>
      <c r="E77" s="152" t="str">
        <f>E78</f>
        <v>4 370 206,00</v>
      </c>
      <c r="F77" s="152">
        <f>F78</f>
        <v>2185104</v>
      </c>
      <c r="G77" s="150">
        <f t="shared" si="1"/>
        <v>50.000022882216534</v>
      </c>
    </row>
    <row r="78" spans="1:7" ht="13.5">
      <c r="A78" s="123"/>
      <c r="B78" s="125"/>
      <c r="C78" s="124" t="s">
        <v>11</v>
      </c>
      <c r="D78" s="153">
        <v>4370206</v>
      </c>
      <c r="E78" s="164" t="s">
        <v>202</v>
      </c>
      <c r="F78" s="153">
        <v>2185104</v>
      </c>
      <c r="G78" s="151">
        <f t="shared" si="1"/>
        <v>50.000022882216534</v>
      </c>
    </row>
    <row r="79" spans="1:7" ht="13.5">
      <c r="A79" s="123"/>
      <c r="B79" s="125" t="s">
        <v>219</v>
      </c>
      <c r="C79" s="124" t="s">
        <v>230</v>
      </c>
      <c r="D79" s="153">
        <f>D80</f>
        <v>0</v>
      </c>
      <c r="E79" s="171">
        <f>E80</f>
        <v>0</v>
      </c>
      <c r="F79" s="153">
        <f>F80</f>
        <v>2529.31</v>
      </c>
      <c r="G79" s="151">
        <v>0</v>
      </c>
    </row>
    <row r="80" spans="1:7" ht="54">
      <c r="A80" s="123"/>
      <c r="B80" s="125"/>
      <c r="C80" s="124" t="s">
        <v>91</v>
      </c>
      <c r="D80" s="153">
        <v>0</v>
      </c>
      <c r="E80" s="153">
        <v>0</v>
      </c>
      <c r="F80" s="153">
        <v>2529.31</v>
      </c>
      <c r="G80" s="151">
        <v>0</v>
      </c>
    </row>
    <row r="81" spans="1:7" ht="28.5">
      <c r="A81" s="123"/>
      <c r="B81" s="125" t="s">
        <v>133</v>
      </c>
      <c r="C81" s="103" t="s">
        <v>134</v>
      </c>
      <c r="D81" s="152">
        <f>D82</f>
        <v>2231039</v>
      </c>
      <c r="E81" s="152" t="str">
        <f>E82</f>
        <v>2 230 998,00</v>
      </c>
      <c r="F81" s="152">
        <f>F82</f>
        <v>1115502</v>
      </c>
      <c r="G81" s="150">
        <f>F81/E81*100</f>
        <v>50.0001344689686</v>
      </c>
    </row>
    <row r="82" spans="1:7" ht="13.5">
      <c r="A82" s="123"/>
      <c r="B82" s="125"/>
      <c r="C82" s="124" t="s">
        <v>11</v>
      </c>
      <c r="D82" s="153">
        <v>2231039</v>
      </c>
      <c r="E82" s="164" t="s">
        <v>201</v>
      </c>
      <c r="F82" s="153">
        <v>1115502</v>
      </c>
      <c r="G82" s="151">
        <f>F82/E82*100</f>
        <v>50.0001344689686</v>
      </c>
    </row>
    <row r="83" spans="1:7" ht="14.25">
      <c r="A83" s="102" t="s">
        <v>42</v>
      </c>
      <c r="B83" s="106"/>
      <c r="C83" s="103" t="s">
        <v>43</v>
      </c>
      <c r="D83" s="169">
        <f>D84+D87+D90+D94+D102+D111+D116</f>
        <v>4824441</v>
      </c>
      <c r="E83" s="169">
        <f>E86+E89+E91+E93+E95+E97+E100+E101+E103+E104+E105+E107+E108+E109+E110+E112+E113+E115+E117+E118</f>
        <v>5318750.96</v>
      </c>
      <c r="F83" s="169">
        <f>F84+F87+F90+F94+F102+F111+F116</f>
        <v>4897176.21</v>
      </c>
      <c r="G83" s="150">
        <f t="shared" si="1"/>
        <v>92.07380166564519</v>
      </c>
    </row>
    <row r="84" spans="1:7" ht="14.25">
      <c r="A84" s="102"/>
      <c r="B84" s="106" t="s">
        <v>125</v>
      </c>
      <c r="C84" s="103" t="s">
        <v>126</v>
      </c>
      <c r="D84" s="169">
        <f>D86+D85</f>
        <v>76158</v>
      </c>
      <c r="E84" s="169">
        <f>E86+E85</f>
        <v>76158</v>
      </c>
      <c r="F84" s="169">
        <f>F86+F85</f>
        <v>35872.079999999994</v>
      </c>
      <c r="G84" s="150">
        <f t="shared" si="1"/>
        <v>47.102182305207585</v>
      </c>
    </row>
    <row r="85" spans="1:7" ht="14.25">
      <c r="A85" s="102"/>
      <c r="B85" s="106"/>
      <c r="C85" s="124" t="s">
        <v>74</v>
      </c>
      <c r="D85" s="172">
        <v>0</v>
      </c>
      <c r="E85" s="173">
        <v>0</v>
      </c>
      <c r="F85" s="172">
        <v>1395.95</v>
      </c>
      <c r="G85" s="151">
        <v>0</v>
      </c>
    </row>
    <row r="86" spans="1:7" ht="14.25">
      <c r="A86" s="102"/>
      <c r="B86" s="106"/>
      <c r="C86" s="124" t="s">
        <v>44</v>
      </c>
      <c r="D86" s="172">
        <v>76158</v>
      </c>
      <c r="E86" s="164" t="s">
        <v>200</v>
      </c>
      <c r="F86" s="172">
        <v>34476.13</v>
      </c>
      <c r="G86" s="151">
        <f t="shared" si="1"/>
        <v>45.269216628587934</v>
      </c>
    </row>
    <row r="87" spans="1:7" ht="14.25">
      <c r="A87" s="102"/>
      <c r="B87" s="106" t="s">
        <v>127</v>
      </c>
      <c r="C87" s="103" t="s">
        <v>128</v>
      </c>
      <c r="D87" s="169">
        <f>D89+D88</f>
        <v>12000</v>
      </c>
      <c r="E87" s="169">
        <f>E89+E88</f>
        <v>12000</v>
      </c>
      <c r="F87" s="169">
        <f>F89+F88</f>
        <v>11149.6</v>
      </c>
      <c r="G87" s="150">
        <f t="shared" si="1"/>
        <v>92.91333333333334</v>
      </c>
    </row>
    <row r="88" spans="1:7" ht="14.25">
      <c r="A88" s="102"/>
      <c r="B88" s="106"/>
      <c r="C88" s="124" t="s">
        <v>74</v>
      </c>
      <c r="D88" s="172">
        <v>0</v>
      </c>
      <c r="E88" s="173">
        <v>0</v>
      </c>
      <c r="F88" s="172">
        <v>0.9</v>
      </c>
      <c r="G88" s="151">
        <v>0</v>
      </c>
    </row>
    <row r="89" spans="1:7" ht="54.75">
      <c r="A89" s="102"/>
      <c r="B89" s="126"/>
      <c r="C89" s="127" t="s">
        <v>92</v>
      </c>
      <c r="D89" s="153">
        <v>12000</v>
      </c>
      <c r="E89" s="164" t="s">
        <v>199</v>
      </c>
      <c r="F89" s="153">
        <v>11148.7</v>
      </c>
      <c r="G89" s="151">
        <f t="shared" si="1"/>
        <v>92.90583333333335</v>
      </c>
    </row>
    <row r="90" spans="1:7" ht="14.25">
      <c r="A90" s="102"/>
      <c r="B90" s="126" t="s">
        <v>135</v>
      </c>
      <c r="C90" s="142" t="s">
        <v>136</v>
      </c>
      <c r="D90" s="152">
        <f>D91+D92+D93</f>
        <v>50160</v>
      </c>
      <c r="E90" s="152">
        <f>E91+E93+E92</f>
        <v>50160</v>
      </c>
      <c r="F90" s="152">
        <f>F91+F93+F92</f>
        <v>26520.61</v>
      </c>
      <c r="G90" s="150">
        <f t="shared" si="1"/>
        <v>52.87202950558214</v>
      </c>
    </row>
    <row r="91" spans="1:7" ht="14.25">
      <c r="A91" s="102"/>
      <c r="B91" s="126"/>
      <c r="C91" s="127" t="s">
        <v>41</v>
      </c>
      <c r="D91" s="153">
        <v>30000</v>
      </c>
      <c r="E91" s="164" t="s">
        <v>197</v>
      </c>
      <c r="F91" s="153">
        <v>14598.41</v>
      </c>
      <c r="G91" s="151">
        <f t="shared" si="1"/>
        <v>48.661366666666666</v>
      </c>
    </row>
    <row r="92" spans="1:7" ht="14.25">
      <c r="A92" s="102"/>
      <c r="B92" s="126"/>
      <c r="C92" s="127" t="s">
        <v>223</v>
      </c>
      <c r="D92" s="153">
        <v>0</v>
      </c>
      <c r="E92" s="164">
        <v>0</v>
      </c>
      <c r="F92" s="153">
        <v>62.2</v>
      </c>
      <c r="G92" s="151">
        <v>0</v>
      </c>
    </row>
    <row r="93" spans="1:7" ht="68.25">
      <c r="A93" s="102"/>
      <c r="B93" s="126"/>
      <c r="C93" s="127" t="s">
        <v>85</v>
      </c>
      <c r="D93" s="153">
        <v>20160</v>
      </c>
      <c r="E93" s="164" t="s">
        <v>198</v>
      </c>
      <c r="F93" s="153">
        <v>11860</v>
      </c>
      <c r="G93" s="151">
        <f t="shared" si="1"/>
        <v>58.82936507936508</v>
      </c>
    </row>
    <row r="94" spans="1:7" ht="14.25">
      <c r="A94" s="102"/>
      <c r="B94" s="126" t="s">
        <v>137</v>
      </c>
      <c r="C94" s="142" t="s">
        <v>138</v>
      </c>
      <c r="D94" s="152">
        <f>SUM(D95:D101)</f>
        <v>104761</v>
      </c>
      <c r="E94" s="152">
        <f>SUM(E95:E101)</f>
        <v>164761</v>
      </c>
      <c r="F94" s="152">
        <f>SUM(F95:F101)</f>
        <v>114979.09</v>
      </c>
      <c r="G94" s="150">
        <f t="shared" si="1"/>
        <v>69.7853800353239</v>
      </c>
    </row>
    <row r="95" spans="1:7" ht="14.25">
      <c r="A95" s="102"/>
      <c r="B95" s="125"/>
      <c r="C95" s="124" t="s">
        <v>40</v>
      </c>
      <c r="D95" s="153">
        <v>55281</v>
      </c>
      <c r="E95" s="164">
        <v>281</v>
      </c>
      <c r="F95" s="153">
        <v>0</v>
      </c>
      <c r="G95" s="151">
        <f t="shared" si="1"/>
        <v>0</v>
      </c>
    </row>
    <row r="96" spans="1:7" s="158" customFormat="1" ht="40.5">
      <c r="A96" s="104"/>
      <c r="B96" s="157"/>
      <c r="C96" s="124" t="s">
        <v>224</v>
      </c>
      <c r="D96" s="153">
        <v>0</v>
      </c>
      <c r="E96" s="153">
        <v>0</v>
      </c>
      <c r="F96" s="153">
        <v>2343.17</v>
      </c>
      <c r="G96" s="151">
        <v>0</v>
      </c>
    </row>
    <row r="97" spans="1:7" ht="68.25">
      <c r="A97" s="102"/>
      <c r="B97" s="125"/>
      <c r="C97" s="124" t="s">
        <v>175</v>
      </c>
      <c r="D97" s="153">
        <v>0</v>
      </c>
      <c r="E97" s="164">
        <v>68500</v>
      </c>
      <c r="F97" s="153">
        <v>30828.86</v>
      </c>
      <c r="G97" s="151">
        <f t="shared" si="1"/>
        <v>45.00563503649635</v>
      </c>
    </row>
    <row r="98" spans="1:7" ht="14.25">
      <c r="A98" s="102"/>
      <c r="B98" s="125"/>
      <c r="C98" s="124" t="s">
        <v>44</v>
      </c>
      <c r="D98" s="153">
        <v>13500</v>
      </c>
      <c r="E98" s="153">
        <v>0</v>
      </c>
      <c r="F98" s="153"/>
      <c r="G98" s="151">
        <v>0</v>
      </c>
    </row>
    <row r="99" spans="1:7" ht="14.25">
      <c r="A99" s="102"/>
      <c r="B99" s="125"/>
      <c r="C99" s="124" t="s">
        <v>223</v>
      </c>
      <c r="D99" s="153">
        <v>0</v>
      </c>
      <c r="E99" s="174">
        <v>0</v>
      </c>
      <c r="F99" s="153">
        <v>901.89</v>
      </c>
      <c r="G99" s="151">
        <v>0</v>
      </c>
    </row>
    <row r="100" spans="1:7" ht="27.75">
      <c r="A100" s="102"/>
      <c r="B100" s="125"/>
      <c r="C100" s="124" t="s">
        <v>105</v>
      </c>
      <c r="D100" s="153">
        <v>0</v>
      </c>
      <c r="E100" s="164">
        <v>60000</v>
      </c>
      <c r="F100" s="153">
        <v>60000</v>
      </c>
      <c r="G100" s="151">
        <f t="shared" si="1"/>
        <v>100</v>
      </c>
    </row>
    <row r="101" spans="1:7" ht="14.25">
      <c r="A101" s="102"/>
      <c r="B101" s="125"/>
      <c r="C101" s="124" t="s">
        <v>41</v>
      </c>
      <c r="D101" s="153">
        <v>35980</v>
      </c>
      <c r="E101" s="164">
        <v>35980</v>
      </c>
      <c r="F101" s="153">
        <v>20905.17</v>
      </c>
      <c r="G101" s="151">
        <f t="shared" si="1"/>
        <v>58.10219566425792</v>
      </c>
    </row>
    <row r="102" spans="1:7" ht="14.25">
      <c r="A102" s="102"/>
      <c r="B102" s="125" t="s">
        <v>139</v>
      </c>
      <c r="C102" s="103" t="s">
        <v>140</v>
      </c>
      <c r="D102" s="152">
        <f>SUM(D103:D110)</f>
        <v>4465843</v>
      </c>
      <c r="E102" s="152">
        <f>SUM(E103:E110)</f>
        <v>4518843</v>
      </c>
      <c r="F102" s="152">
        <f>SUM(F103:F110)</f>
        <v>4416326.07</v>
      </c>
      <c r="G102" s="150">
        <f t="shared" si="1"/>
        <v>97.7313456121401</v>
      </c>
    </row>
    <row r="103" spans="1:7" ht="54.75">
      <c r="A103" s="102"/>
      <c r="B103" s="125"/>
      <c r="C103" s="124" t="s">
        <v>86</v>
      </c>
      <c r="D103" s="153">
        <v>4228660</v>
      </c>
      <c r="E103" s="153">
        <v>0</v>
      </c>
      <c r="F103" s="153">
        <v>0</v>
      </c>
      <c r="G103" s="151">
        <v>0</v>
      </c>
    </row>
    <row r="104" spans="1:7" ht="14.25">
      <c r="A104" s="102"/>
      <c r="B104" s="125"/>
      <c r="C104" s="124" t="s">
        <v>44</v>
      </c>
      <c r="D104" s="153">
        <v>72100</v>
      </c>
      <c r="E104" s="164">
        <v>22800</v>
      </c>
      <c r="F104" s="153">
        <v>7400</v>
      </c>
      <c r="G104" s="151">
        <f t="shared" si="1"/>
        <v>32.45614035087719</v>
      </c>
    </row>
    <row r="105" spans="1:7" ht="68.25">
      <c r="A105" s="102"/>
      <c r="B105" s="125"/>
      <c r="C105" s="124" t="s">
        <v>85</v>
      </c>
      <c r="D105" s="153">
        <v>69281</v>
      </c>
      <c r="E105" s="164">
        <v>74181</v>
      </c>
      <c r="F105" s="153">
        <v>33323.48</v>
      </c>
      <c r="G105" s="151">
        <f t="shared" si="1"/>
        <v>44.92185330475459</v>
      </c>
    </row>
    <row r="106" spans="1:7" ht="14.25">
      <c r="A106" s="102"/>
      <c r="B106" s="125"/>
      <c r="C106" s="124" t="s">
        <v>225</v>
      </c>
      <c r="D106" s="153">
        <v>0</v>
      </c>
      <c r="E106" s="164">
        <v>0</v>
      </c>
      <c r="F106" s="153">
        <v>1638.36</v>
      </c>
      <c r="G106" s="151">
        <v>0</v>
      </c>
    </row>
    <row r="107" spans="1:7" ht="14.25">
      <c r="A107" s="102"/>
      <c r="B107" s="125"/>
      <c r="C107" s="124" t="s">
        <v>41</v>
      </c>
      <c r="D107" s="153">
        <v>95052</v>
      </c>
      <c r="E107" s="164">
        <v>150152</v>
      </c>
      <c r="F107" s="153">
        <v>103548.7</v>
      </c>
      <c r="G107" s="151">
        <f t="shared" si="1"/>
        <v>68.96258458095797</v>
      </c>
    </row>
    <row r="108" spans="1:7" ht="54.75">
      <c r="A108" s="102"/>
      <c r="B108" s="125"/>
      <c r="C108" s="124" t="s">
        <v>101</v>
      </c>
      <c r="D108" s="153">
        <v>0</v>
      </c>
      <c r="E108" s="164">
        <v>42300</v>
      </c>
      <c r="F108" s="153">
        <v>41400</v>
      </c>
      <c r="G108" s="151">
        <f t="shared" si="1"/>
        <v>97.87234042553192</v>
      </c>
    </row>
    <row r="109" spans="1:7" ht="81.75">
      <c r="A109" s="102"/>
      <c r="B109" s="125"/>
      <c r="C109" s="124" t="s">
        <v>196</v>
      </c>
      <c r="D109" s="153">
        <v>0</v>
      </c>
      <c r="E109" s="164">
        <v>4228660</v>
      </c>
      <c r="F109" s="153">
        <v>4228659.53</v>
      </c>
      <c r="G109" s="151">
        <f t="shared" si="1"/>
        <v>99.99998888536796</v>
      </c>
    </row>
    <row r="110" spans="1:7" ht="14.25">
      <c r="A110" s="102"/>
      <c r="B110" s="125"/>
      <c r="C110" s="124" t="s">
        <v>40</v>
      </c>
      <c r="D110" s="153">
        <v>750</v>
      </c>
      <c r="E110" s="164">
        <v>750</v>
      </c>
      <c r="F110" s="153">
        <v>356</v>
      </c>
      <c r="G110" s="151">
        <f t="shared" si="1"/>
        <v>47.46666666666667</v>
      </c>
    </row>
    <row r="111" spans="1:7" ht="28.5">
      <c r="A111" s="102"/>
      <c r="B111" s="106" t="s">
        <v>141</v>
      </c>
      <c r="C111" s="103" t="s">
        <v>142</v>
      </c>
      <c r="D111" s="152">
        <f>SUM(D112:D115)</f>
        <v>115519</v>
      </c>
      <c r="E111" s="152">
        <f>SUM(E112:E115)</f>
        <v>115519</v>
      </c>
      <c r="F111" s="152">
        <f>F112+F113+F115+F114</f>
        <v>68590.8</v>
      </c>
      <c r="G111" s="150">
        <f t="shared" si="1"/>
        <v>59.37620651148296</v>
      </c>
    </row>
    <row r="112" spans="1:7" ht="68.25">
      <c r="A112" s="102"/>
      <c r="B112" s="125"/>
      <c r="C112" s="124" t="s">
        <v>85</v>
      </c>
      <c r="D112" s="153">
        <v>25527</v>
      </c>
      <c r="E112" s="164">
        <v>25527</v>
      </c>
      <c r="F112" s="153">
        <v>18080</v>
      </c>
      <c r="G112" s="151">
        <f t="shared" si="1"/>
        <v>70.82696752458182</v>
      </c>
    </row>
    <row r="113" spans="1:7" ht="14.25">
      <c r="A113" s="102"/>
      <c r="B113" s="126"/>
      <c r="C113" s="127" t="s">
        <v>44</v>
      </c>
      <c r="D113" s="153">
        <v>89842</v>
      </c>
      <c r="E113" s="164">
        <v>89842</v>
      </c>
      <c r="F113" s="153">
        <v>50139</v>
      </c>
      <c r="G113" s="151">
        <f t="shared" si="1"/>
        <v>55.80797399879789</v>
      </c>
    </row>
    <row r="114" spans="1:7" ht="14.25">
      <c r="A114" s="102"/>
      <c r="B114" s="126"/>
      <c r="C114" s="127" t="s">
        <v>223</v>
      </c>
      <c r="D114" s="153">
        <v>0</v>
      </c>
      <c r="E114" s="164">
        <v>0</v>
      </c>
      <c r="F114" s="153">
        <v>343.8</v>
      </c>
      <c r="G114" s="151">
        <v>0</v>
      </c>
    </row>
    <row r="115" spans="1:7" ht="14.25">
      <c r="A115" s="102"/>
      <c r="B115" s="125"/>
      <c r="C115" s="124" t="s">
        <v>41</v>
      </c>
      <c r="D115" s="153">
        <v>150</v>
      </c>
      <c r="E115" s="164">
        <v>150</v>
      </c>
      <c r="F115" s="153">
        <v>28</v>
      </c>
      <c r="G115" s="151">
        <f t="shared" si="1"/>
        <v>18.666666666666668</v>
      </c>
    </row>
    <row r="116" spans="1:7" ht="14.25">
      <c r="A116" s="102"/>
      <c r="B116" s="106" t="s">
        <v>195</v>
      </c>
      <c r="C116" s="103" t="s">
        <v>118</v>
      </c>
      <c r="D116" s="152">
        <f>D117+D118</f>
        <v>0</v>
      </c>
      <c r="E116" s="175">
        <f>E117+E118</f>
        <v>381309.96</v>
      </c>
      <c r="F116" s="152">
        <f>F117+F118</f>
        <v>223737.96000000002</v>
      </c>
      <c r="G116" s="150">
        <f aca="true" t="shared" si="2" ref="G116:G157">F116/E116*100</f>
        <v>58.676138436037704</v>
      </c>
    </row>
    <row r="117" spans="1:7" ht="81.75">
      <c r="A117" s="102"/>
      <c r="B117" s="125"/>
      <c r="C117" s="124" t="s">
        <v>88</v>
      </c>
      <c r="D117" s="153">
        <v>0</v>
      </c>
      <c r="E117" s="164" t="s">
        <v>194</v>
      </c>
      <c r="F117" s="153">
        <v>200039.2</v>
      </c>
      <c r="G117" s="151">
        <f t="shared" si="2"/>
        <v>61.718880789461814</v>
      </c>
    </row>
    <row r="118" spans="1:7" ht="81.75">
      <c r="A118" s="102"/>
      <c r="B118" s="125"/>
      <c r="C118" s="124" t="s">
        <v>88</v>
      </c>
      <c r="D118" s="153">
        <v>0</v>
      </c>
      <c r="E118" s="164" t="s">
        <v>193</v>
      </c>
      <c r="F118" s="153">
        <v>23698.76</v>
      </c>
      <c r="G118" s="151">
        <f t="shared" si="2"/>
        <v>41.43393389455648</v>
      </c>
    </row>
    <row r="119" spans="1:7" ht="14.25">
      <c r="A119" s="102" t="s">
        <v>26</v>
      </c>
      <c r="B119" s="106"/>
      <c r="C119" s="103" t="s">
        <v>5</v>
      </c>
      <c r="D119" s="152">
        <f>SUM(D121:D121)</f>
        <v>2599700</v>
      </c>
      <c r="E119" s="152" t="str">
        <f>E121</f>
        <v>2 406 800,00</v>
      </c>
      <c r="F119" s="152">
        <f>SUM(F121:F121)</f>
        <v>1181130</v>
      </c>
      <c r="G119" s="150">
        <f t="shared" si="2"/>
        <v>49.074705002492934</v>
      </c>
    </row>
    <row r="120" spans="1:7" ht="42.75">
      <c r="A120" s="102"/>
      <c r="B120" s="106" t="s">
        <v>27</v>
      </c>
      <c r="C120" s="103" t="s">
        <v>143</v>
      </c>
      <c r="D120" s="152">
        <f>D121</f>
        <v>2599700</v>
      </c>
      <c r="E120" s="152" t="str">
        <f>E121</f>
        <v>2 406 800,00</v>
      </c>
      <c r="F120" s="152">
        <f>F121</f>
        <v>1181130</v>
      </c>
      <c r="G120" s="150">
        <f t="shared" si="2"/>
        <v>49.074705002492934</v>
      </c>
    </row>
    <row r="121" spans="1:7" ht="54">
      <c r="A121" s="104"/>
      <c r="B121" s="125"/>
      <c r="C121" s="124" t="s">
        <v>67</v>
      </c>
      <c r="D121" s="153">
        <v>2599700</v>
      </c>
      <c r="E121" s="164" t="s">
        <v>192</v>
      </c>
      <c r="F121" s="153">
        <v>1181130</v>
      </c>
      <c r="G121" s="151">
        <f t="shared" si="2"/>
        <v>49.074705002492934</v>
      </c>
    </row>
    <row r="122" spans="1:7" ht="14.25">
      <c r="A122" s="102" t="s">
        <v>55</v>
      </c>
      <c r="B122" s="128"/>
      <c r="C122" s="103" t="s">
        <v>57</v>
      </c>
      <c r="D122" s="152">
        <f>D123+D127+D129+D134+D139+D136</f>
        <v>1895054</v>
      </c>
      <c r="E122" s="152">
        <f>E124+E125+E126+E128+E130+E131+E133+E135+E140+E141+E142+E143+E144+E136</f>
        <v>1962230.85</v>
      </c>
      <c r="F122" s="152">
        <f>F123+F127+F129+F134+F139+F136</f>
        <v>1045371.48</v>
      </c>
      <c r="G122" s="150">
        <f t="shared" si="2"/>
        <v>53.274642991164875</v>
      </c>
    </row>
    <row r="123" spans="1:7" ht="14.25">
      <c r="A123" s="102"/>
      <c r="B123" s="128" t="s">
        <v>144</v>
      </c>
      <c r="C123" s="103" t="s">
        <v>145</v>
      </c>
      <c r="D123" s="152">
        <f>D124+D126+D125</f>
        <v>829214</v>
      </c>
      <c r="E123" s="152">
        <f>E124+E125+E126</f>
        <v>842626.51</v>
      </c>
      <c r="F123" s="152">
        <f>F124+F125+F126</f>
        <v>462498.04000000004</v>
      </c>
      <c r="G123" s="150">
        <f t="shared" si="2"/>
        <v>54.88766784705125</v>
      </c>
    </row>
    <row r="124" spans="1:7" ht="14.25">
      <c r="A124" s="102"/>
      <c r="B124" s="128"/>
      <c r="C124" s="124" t="s">
        <v>74</v>
      </c>
      <c r="D124" s="153">
        <v>800</v>
      </c>
      <c r="E124" s="164" t="s">
        <v>191</v>
      </c>
      <c r="F124" s="153">
        <v>622.4</v>
      </c>
      <c r="G124" s="151">
        <f t="shared" si="2"/>
        <v>77.8</v>
      </c>
    </row>
    <row r="125" spans="1:7" ht="27.75">
      <c r="A125" s="102"/>
      <c r="B125" s="128"/>
      <c r="C125" s="124" t="s">
        <v>105</v>
      </c>
      <c r="D125" s="153">
        <v>0</v>
      </c>
      <c r="E125" s="164" t="s">
        <v>190</v>
      </c>
      <c r="F125" s="153">
        <v>19643.5</v>
      </c>
      <c r="G125" s="151">
        <f t="shared" si="2"/>
        <v>110.8589075119488</v>
      </c>
    </row>
    <row r="126" spans="1:7" ht="54.75">
      <c r="A126" s="102"/>
      <c r="B126" s="128"/>
      <c r="C126" s="124" t="s">
        <v>73</v>
      </c>
      <c r="D126" s="153">
        <v>828414</v>
      </c>
      <c r="E126" s="164" t="s">
        <v>189</v>
      </c>
      <c r="F126" s="153">
        <v>442232.14</v>
      </c>
      <c r="G126" s="151">
        <f t="shared" si="2"/>
        <v>53.66197167033403</v>
      </c>
    </row>
    <row r="127" spans="1:7" ht="14.25">
      <c r="A127" s="102"/>
      <c r="B127" s="128" t="s">
        <v>56</v>
      </c>
      <c r="C127" s="103" t="s">
        <v>50</v>
      </c>
      <c r="D127" s="152">
        <f>D128</f>
        <v>492000</v>
      </c>
      <c r="E127" s="152" t="str">
        <f>E128</f>
        <v>492 000,00</v>
      </c>
      <c r="F127" s="152">
        <f>F128</f>
        <v>256155</v>
      </c>
      <c r="G127" s="150">
        <f t="shared" si="2"/>
        <v>52.0640243902439</v>
      </c>
    </row>
    <row r="128" spans="1:7" s="160" customFormat="1" ht="54">
      <c r="A128" s="104"/>
      <c r="B128" s="123"/>
      <c r="C128" s="124" t="s">
        <v>63</v>
      </c>
      <c r="D128" s="153">
        <v>492000</v>
      </c>
      <c r="E128" s="164" t="s">
        <v>188</v>
      </c>
      <c r="F128" s="153">
        <v>256155</v>
      </c>
      <c r="G128" s="151">
        <f t="shared" si="2"/>
        <v>52.0640243902439</v>
      </c>
    </row>
    <row r="129" spans="1:7" s="160" customFormat="1" ht="14.25">
      <c r="A129" s="104"/>
      <c r="B129" s="128" t="s">
        <v>148</v>
      </c>
      <c r="C129" s="103" t="s">
        <v>147</v>
      </c>
      <c r="D129" s="152">
        <f>D130+D131+D133+D132</f>
        <v>202070</v>
      </c>
      <c r="E129" s="152">
        <f>E130+E131+E133+E132</f>
        <v>239834.34</v>
      </c>
      <c r="F129" s="152">
        <f>F130+F131+F133+F132</f>
        <v>118308.46</v>
      </c>
      <c r="G129" s="150">
        <f t="shared" si="2"/>
        <v>49.329241175387985</v>
      </c>
    </row>
    <row r="130" spans="1:7" s="160" customFormat="1" ht="14.25">
      <c r="A130" s="104"/>
      <c r="B130" s="128"/>
      <c r="C130" s="124" t="s">
        <v>44</v>
      </c>
      <c r="D130" s="153">
        <v>2386</v>
      </c>
      <c r="E130" s="164" t="s">
        <v>187</v>
      </c>
      <c r="F130" s="153">
        <v>767.3</v>
      </c>
      <c r="G130" s="151">
        <f t="shared" si="2"/>
        <v>32.15842414082146</v>
      </c>
    </row>
    <row r="131" spans="1:7" s="160" customFormat="1" ht="54.75">
      <c r="A131" s="104"/>
      <c r="B131" s="128"/>
      <c r="C131" s="124" t="s">
        <v>79</v>
      </c>
      <c r="D131" s="153">
        <v>15812</v>
      </c>
      <c r="E131" s="164" t="s">
        <v>186</v>
      </c>
      <c r="F131" s="153">
        <v>6010</v>
      </c>
      <c r="G131" s="151">
        <f t="shared" si="2"/>
        <v>61.60943106099436</v>
      </c>
    </row>
    <row r="132" spans="1:7" s="160" customFormat="1" ht="27.75">
      <c r="A132" s="104"/>
      <c r="B132" s="128"/>
      <c r="C132" s="124" t="s">
        <v>226</v>
      </c>
      <c r="D132" s="153">
        <v>0</v>
      </c>
      <c r="E132" s="164">
        <v>0</v>
      </c>
      <c r="F132" s="153">
        <v>97.24</v>
      </c>
      <c r="G132" s="151">
        <v>0</v>
      </c>
    </row>
    <row r="133" spans="1:7" s="160" customFormat="1" ht="54.75">
      <c r="A133" s="104"/>
      <c r="B133" s="128"/>
      <c r="C133" s="124" t="s">
        <v>73</v>
      </c>
      <c r="D133" s="153">
        <v>183872</v>
      </c>
      <c r="E133" s="164" t="s">
        <v>185</v>
      </c>
      <c r="F133" s="153">
        <v>111433.92</v>
      </c>
      <c r="G133" s="151">
        <f t="shared" si="2"/>
        <v>48.940351088002835</v>
      </c>
    </row>
    <row r="134" spans="1:7" s="160" customFormat="1" ht="28.5">
      <c r="A134" s="104"/>
      <c r="B134" s="128" t="s">
        <v>95</v>
      </c>
      <c r="C134" s="103" t="s">
        <v>99</v>
      </c>
      <c r="D134" s="152">
        <f>D135</f>
        <v>324000</v>
      </c>
      <c r="E134" s="152" t="str">
        <f>E135</f>
        <v>324 000,00</v>
      </c>
      <c r="F134" s="152">
        <f>F135</f>
        <v>170622</v>
      </c>
      <c r="G134" s="150">
        <f t="shared" si="2"/>
        <v>52.66111111111111</v>
      </c>
    </row>
    <row r="135" spans="1:7" s="143" customFormat="1" ht="54.75">
      <c r="A135" s="102"/>
      <c r="B135" s="128"/>
      <c r="C135" s="124" t="s">
        <v>63</v>
      </c>
      <c r="D135" s="153">
        <v>324000</v>
      </c>
      <c r="E135" s="165" t="s">
        <v>184</v>
      </c>
      <c r="F135" s="153">
        <v>170622</v>
      </c>
      <c r="G135" s="151">
        <f t="shared" si="2"/>
        <v>52.66111111111111</v>
      </c>
    </row>
    <row r="136" spans="1:7" s="143" customFormat="1" ht="14.25">
      <c r="A136" s="102"/>
      <c r="B136" s="128" t="s">
        <v>227</v>
      </c>
      <c r="C136" s="103" t="s">
        <v>228</v>
      </c>
      <c r="D136" s="152">
        <f>D137+D138</f>
        <v>0</v>
      </c>
      <c r="E136" s="176">
        <f>E137+E138</f>
        <v>0</v>
      </c>
      <c r="F136" s="152">
        <f>F137+F138</f>
        <v>2019.0300000000002</v>
      </c>
      <c r="G136" s="150">
        <v>0</v>
      </c>
    </row>
    <row r="137" spans="1:7" s="143" customFormat="1" ht="14.25">
      <c r="A137" s="102"/>
      <c r="B137" s="128"/>
      <c r="C137" s="124" t="s">
        <v>223</v>
      </c>
      <c r="D137" s="153">
        <v>0</v>
      </c>
      <c r="E137" s="166">
        <v>0</v>
      </c>
      <c r="F137" s="153">
        <v>1179.39</v>
      </c>
      <c r="G137" s="151">
        <v>0</v>
      </c>
    </row>
    <row r="138" spans="1:7" s="143" customFormat="1" ht="14.25">
      <c r="A138" s="102"/>
      <c r="B138" s="128"/>
      <c r="C138" s="124" t="s">
        <v>41</v>
      </c>
      <c r="D138" s="153">
        <v>0</v>
      </c>
      <c r="E138" s="166">
        <v>0</v>
      </c>
      <c r="F138" s="153">
        <v>839.64</v>
      </c>
      <c r="G138" s="151">
        <v>0</v>
      </c>
    </row>
    <row r="139" spans="1:7" s="143" customFormat="1" ht="42.75">
      <c r="A139" s="102"/>
      <c r="B139" s="128" t="s">
        <v>146</v>
      </c>
      <c r="C139" s="103" t="s">
        <v>149</v>
      </c>
      <c r="D139" s="152">
        <f>SUM(D140:D144)</f>
        <v>47770</v>
      </c>
      <c r="E139" s="152">
        <f>SUM(E140:E144)</f>
        <v>63770</v>
      </c>
      <c r="F139" s="152">
        <f>SUM(F140:F144)</f>
        <v>35768.95</v>
      </c>
      <c r="G139" s="150">
        <f t="shared" si="2"/>
        <v>56.090559824368825</v>
      </c>
    </row>
    <row r="140" spans="1:7" s="143" customFormat="1" ht="68.25">
      <c r="A140" s="102"/>
      <c r="B140" s="128"/>
      <c r="C140" s="124" t="s">
        <v>84</v>
      </c>
      <c r="D140" s="153">
        <v>42500</v>
      </c>
      <c r="E140" s="164">
        <v>42500</v>
      </c>
      <c r="F140" s="153">
        <v>17962.13</v>
      </c>
      <c r="G140" s="151">
        <f t="shared" si="2"/>
        <v>42.263835294117655</v>
      </c>
    </row>
    <row r="141" spans="1:7" s="143" customFormat="1" ht="14.25">
      <c r="A141" s="102"/>
      <c r="B141" s="128"/>
      <c r="C141" s="124" t="s">
        <v>44</v>
      </c>
      <c r="D141" s="153">
        <v>3500</v>
      </c>
      <c r="E141" s="164">
        <v>3500</v>
      </c>
      <c r="F141" s="153">
        <v>1435</v>
      </c>
      <c r="G141" s="151">
        <f t="shared" si="2"/>
        <v>41</v>
      </c>
    </row>
    <row r="142" spans="1:7" s="143" customFormat="1" ht="14.25">
      <c r="A142" s="102"/>
      <c r="B142" s="128"/>
      <c r="C142" s="124" t="s">
        <v>74</v>
      </c>
      <c r="D142" s="153">
        <v>1570</v>
      </c>
      <c r="E142" s="164">
        <v>1570</v>
      </c>
      <c r="F142" s="153">
        <v>371.82</v>
      </c>
      <c r="G142" s="151">
        <f t="shared" si="2"/>
        <v>23.682802547770702</v>
      </c>
    </row>
    <row r="143" spans="1:7" s="143" customFormat="1" ht="14.25">
      <c r="A143" s="102"/>
      <c r="B143" s="128"/>
      <c r="C143" s="124" t="s">
        <v>41</v>
      </c>
      <c r="D143" s="153">
        <v>200</v>
      </c>
      <c r="E143" s="164">
        <v>200</v>
      </c>
      <c r="F143" s="153">
        <v>0</v>
      </c>
      <c r="G143" s="151">
        <f t="shared" si="2"/>
        <v>0</v>
      </c>
    </row>
    <row r="144" spans="1:7" s="143" customFormat="1" ht="54.75">
      <c r="A144" s="102"/>
      <c r="B144" s="128"/>
      <c r="C144" s="124" t="s">
        <v>183</v>
      </c>
      <c r="D144" s="153">
        <v>0</v>
      </c>
      <c r="E144" s="164">
        <v>16000</v>
      </c>
      <c r="F144" s="153">
        <v>16000</v>
      </c>
      <c r="G144" s="151">
        <f t="shared" si="2"/>
        <v>100</v>
      </c>
    </row>
    <row r="145" spans="1:7" ht="28.5">
      <c r="A145" s="102" t="s">
        <v>28</v>
      </c>
      <c r="B145" s="106"/>
      <c r="C145" s="103" t="s">
        <v>60</v>
      </c>
      <c r="D145" s="169">
        <f>D146+D148+D150+D153</f>
        <v>1041928</v>
      </c>
      <c r="E145" s="169">
        <f>E147+E149+E152+E154+E155</f>
        <v>1041928</v>
      </c>
      <c r="F145" s="169">
        <f>F146+F148+F150+F153</f>
        <v>573054.31</v>
      </c>
      <c r="G145" s="150">
        <f t="shared" si="2"/>
        <v>54.9994155066377</v>
      </c>
    </row>
    <row r="146" spans="1:7" ht="28.5">
      <c r="A146" s="102"/>
      <c r="B146" s="106" t="s">
        <v>29</v>
      </c>
      <c r="C146" s="103" t="s">
        <v>150</v>
      </c>
      <c r="D146" s="169">
        <f>D147</f>
        <v>101000</v>
      </c>
      <c r="E146" s="169" t="str">
        <f>E147</f>
        <v>101 000,00</v>
      </c>
      <c r="F146" s="169">
        <f>F147</f>
        <v>52979</v>
      </c>
      <c r="G146" s="150">
        <f t="shared" si="2"/>
        <v>52.45445544554455</v>
      </c>
    </row>
    <row r="147" spans="1:7" ht="54.75">
      <c r="A147" s="102"/>
      <c r="B147" s="106"/>
      <c r="C147" s="124" t="s">
        <v>63</v>
      </c>
      <c r="D147" s="172">
        <v>101000</v>
      </c>
      <c r="E147" s="164" t="s">
        <v>182</v>
      </c>
      <c r="F147" s="172">
        <v>52979</v>
      </c>
      <c r="G147" s="151">
        <f t="shared" si="2"/>
        <v>52.45445544554455</v>
      </c>
    </row>
    <row r="148" spans="1:7" ht="28.5">
      <c r="A148" s="102"/>
      <c r="B148" s="106" t="s">
        <v>151</v>
      </c>
      <c r="C148" s="103" t="s">
        <v>152</v>
      </c>
      <c r="D148" s="169">
        <f>D149</f>
        <v>21015</v>
      </c>
      <c r="E148" s="169" t="str">
        <f>E149</f>
        <v>21 015,00</v>
      </c>
      <c r="F148" s="169">
        <f>F149</f>
        <v>4700</v>
      </c>
      <c r="G148" s="150">
        <f t="shared" si="2"/>
        <v>22.36497739709731</v>
      </c>
    </row>
    <row r="149" spans="1:7" ht="41.25">
      <c r="A149" s="102"/>
      <c r="B149" s="106"/>
      <c r="C149" s="124" t="s">
        <v>153</v>
      </c>
      <c r="D149" s="172">
        <v>21015</v>
      </c>
      <c r="E149" s="164" t="s">
        <v>181</v>
      </c>
      <c r="F149" s="172">
        <v>4700</v>
      </c>
      <c r="G149" s="151">
        <f t="shared" si="2"/>
        <v>22.36497739709731</v>
      </c>
    </row>
    <row r="150" spans="1:7" ht="14.25">
      <c r="A150" s="102"/>
      <c r="B150" s="106" t="s">
        <v>154</v>
      </c>
      <c r="C150" s="103" t="s">
        <v>155</v>
      </c>
      <c r="D150" s="169">
        <f>D152+D151</f>
        <v>807800</v>
      </c>
      <c r="E150" s="169">
        <f>E152+E151</f>
        <v>807800</v>
      </c>
      <c r="F150" s="169">
        <f>F152+F151</f>
        <v>403262.31</v>
      </c>
      <c r="G150" s="150">
        <f t="shared" si="2"/>
        <v>49.921058430304534</v>
      </c>
    </row>
    <row r="151" spans="1:7" ht="14.25">
      <c r="A151" s="102"/>
      <c r="B151" s="106"/>
      <c r="C151" s="124" t="s">
        <v>223</v>
      </c>
      <c r="D151" s="172">
        <v>0</v>
      </c>
      <c r="E151" s="173">
        <v>0</v>
      </c>
      <c r="F151" s="172">
        <v>1262.31</v>
      </c>
      <c r="G151" s="151">
        <v>0</v>
      </c>
    </row>
    <row r="152" spans="1:7" ht="68.25">
      <c r="A152" s="102"/>
      <c r="B152" s="106"/>
      <c r="C152" s="124" t="s">
        <v>87</v>
      </c>
      <c r="D152" s="172">
        <v>807800</v>
      </c>
      <c r="E152" s="164" t="s">
        <v>180</v>
      </c>
      <c r="F152" s="172">
        <v>402000</v>
      </c>
      <c r="G152" s="151">
        <f t="shared" si="2"/>
        <v>49.76479326565982</v>
      </c>
    </row>
    <row r="153" spans="1:7" ht="14.25">
      <c r="A153" s="102"/>
      <c r="B153" s="106" t="s">
        <v>156</v>
      </c>
      <c r="C153" s="103" t="s">
        <v>118</v>
      </c>
      <c r="D153" s="169">
        <f>D154+D155</f>
        <v>112113</v>
      </c>
      <c r="E153" s="169">
        <f>E154+E155</f>
        <v>112113</v>
      </c>
      <c r="F153" s="169">
        <f>SUM(F154:F155)</f>
        <v>112113</v>
      </c>
      <c r="G153" s="150">
        <f t="shared" si="2"/>
        <v>100</v>
      </c>
    </row>
    <row r="154" spans="1:7" ht="54.75">
      <c r="A154" s="102"/>
      <c r="B154" s="106"/>
      <c r="C154" s="124" t="s">
        <v>86</v>
      </c>
      <c r="D154" s="172">
        <v>112113</v>
      </c>
      <c r="E154" s="172">
        <v>0</v>
      </c>
      <c r="F154" s="172">
        <v>0</v>
      </c>
      <c r="G154" s="151">
        <v>0</v>
      </c>
    </row>
    <row r="155" spans="1:7" ht="81">
      <c r="A155" s="104"/>
      <c r="B155" s="105"/>
      <c r="C155" s="124" t="s">
        <v>88</v>
      </c>
      <c r="D155" s="151">
        <v>0</v>
      </c>
      <c r="E155" s="164" t="s">
        <v>179</v>
      </c>
      <c r="F155" s="151">
        <v>112113</v>
      </c>
      <c r="G155" s="151">
        <f t="shared" si="2"/>
        <v>100</v>
      </c>
    </row>
    <row r="156" spans="1:7" ht="14.25">
      <c r="A156" s="102" t="s">
        <v>45</v>
      </c>
      <c r="B156" s="106"/>
      <c r="C156" s="103" t="s">
        <v>46</v>
      </c>
      <c r="D156" s="150">
        <f>D157+D160+D164+D169</f>
        <v>301249</v>
      </c>
      <c r="E156" s="150">
        <f>E159+E161+E163+E165+E167+E168+E170</f>
        <v>301249</v>
      </c>
      <c r="F156" s="150">
        <f>F157+F160+F164+F169</f>
        <v>168295.27000000002</v>
      </c>
      <c r="G156" s="150">
        <f t="shared" si="2"/>
        <v>55.86583523928711</v>
      </c>
    </row>
    <row r="157" spans="1:7" ht="14.25">
      <c r="A157" s="102"/>
      <c r="B157" s="106" t="s">
        <v>157</v>
      </c>
      <c r="C157" s="103" t="s">
        <v>158</v>
      </c>
      <c r="D157" s="150">
        <f>D159+D158</f>
        <v>29053</v>
      </c>
      <c r="E157" s="150">
        <f>E159+E158</f>
        <v>29053</v>
      </c>
      <c r="F157" s="150">
        <f>F159+F158</f>
        <v>19745.81</v>
      </c>
      <c r="G157" s="150">
        <f t="shared" si="2"/>
        <v>67.96478849000104</v>
      </c>
    </row>
    <row r="158" spans="1:7" ht="14.25">
      <c r="A158" s="102"/>
      <c r="B158" s="106"/>
      <c r="C158" s="124" t="s">
        <v>229</v>
      </c>
      <c r="D158" s="151">
        <v>0</v>
      </c>
      <c r="E158" s="167">
        <v>0</v>
      </c>
      <c r="F158" s="151">
        <v>392.07</v>
      </c>
      <c r="G158" s="177">
        <v>0</v>
      </c>
    </row>
    <row r="159" spans="1:7" ht="40.5">
      <c r="A159" s="104"/>
      <c r="B159" s="105"/>
      <c r="C159" s="124" t="s">
        <v>72</v>
      </c>
      <c r="D159" s="151">
        <v>29053</v>
      </c>
      <c r="E159" s="164" t="s">
        <v>178</v>
      </c>
      <c r="F159" s="151">
        <v>19353.74</v>
      </c>
      <c r="G159" s="177">
        <f aca="true" t="shared" si="3" ref="G159:G181">F159/E159*100</f>
        <v>66.6152892988676</v>
      </c>
    </row>
    <row r="160" spans="1:7" ht="28.5">
      <c r="A160" s="104"/>
      <c r="B160" s="105" t="s">
        <v>159</v>
      </c>
      <c r="C160" s="103" t="s">
        <v>160</v>
      </c>
      <c r="D160" s="150">
        <f>D162+D161+D163</f>
        <v>26080</v>
      </c>
      <c r="E160" s="150">
        <f>E161+E163+E162</f>
        <v>26080</v>
      </c>
      <c r="F160" s="150">
        <f>F161+F163+F162</f>
        <v>15372.49</v>
      </c>
      <c r="G160" s="150">
        <f t="shared" si="3"/>
        <v>58.94359662576687</v>
      </c>
    </row>
    <row r="161" spans="1:7" ht="67.5">
      <c r="A161" s="104"/>
      <c r="B161" s="125"/>
      <c r="C161" s="124" t="s">
        <v>85</v>
      </c>
      <c r="D161" s="151">
        <v>4800</v>
      </c>
      <c r="E161" s="164" t="s">
        <v>177</v>
      </c>
      <c r="F161" s="151">
        <v>2000</v>
      </c>
      <c r="G161" s="151">
        <f t="shared" si="3"/>
        <v>41.66666666666667</v>
      </c>
    </row>
    <row r="162" spans="1:7" ht="13.5">
      <c r="A162" s="104"/>
      <c r="B162" s="125"/>
      <c r="C162" s="124" t="s">
        <v>74</v>
      </c>
      <c r="D162" s="151">
        <v>0</v>
      </c>
      <c r="E162" s="164">
        <v>0</v>
      </c>
      <c r="F162" s="151">
        <v>272.47</v>
      </c>
      <c r="G162" s="151">
        <v>0</v>
      </c>
    </row>
    <row r="163" spans="1:7" ht="13.5">
      <c r="A163" s="104"/>
      <c r="B163" s="125"/>
      <c r="C163" s="124" t="s">
        <v>41</v>
      </c>
      <c r="D163" s="151">
        <v>21280</v>
      </c>
      <c r="E163" s="164" t="s">
        <v>176</v>
      </c>
      <c r="F163" s="151">
        <v>13100.02</v>
      </c>
      <c r="G163" s="151">
        <f t="shared" si="3"/>
        <v>61.56024436090226</v>
      </c>
    </row>
    <row r="164" spans="1:7" ht="14.25">
      <c r="A164" s="104"/>
      <c r="B164" s="125" t="s">
        <v>161</v>
      </c>
      <c r="C164" s="103" t="s">
        <v>162</v>
      </c>
      <c r="D164" s="150">
        <f>D165+D167+D166+D168</f>
        <v>221932</v>
      </c>
      <c r="E164" s="168">
        <f>E165+E167+E166+E168</f>
        <v>221932</v>
      </c>
      <c r="F164" s="150">
        <f>F165+F167+F168+F166</f>
        <v>131336.53</v>
      </c>
      <c r="G164" s="150">
        <f t="shared" si="3"/>
        <v>59.17872591604636</v>
      </c>
    </row>
    <row r="165" spans="1:7" ht="13.5">
      <c r="A165" s="104"/>
      <c r="B165" s="105"/>
      <c r="C165" s="124" t="s">
        <v>44</v>
      </c>
      <c r="D165" s="151">
        <v>172748</v>
      </c>
      <c r="E165" s="164" t="s">
        <v>173</v>
      </c>
      <c r="F165" s="151">
        <v>107680.16</v>
      </c>
      <c r="G165" s="151">
        <f t="shared" si="3"/>
        <v>62.33366522333109</v>
      </c>
    </row>
    <row r="166" spans="1:7" ht="13.5">
      <c r="A166" s="104"/>
      <c r="B166" s="105"/>
      <c r="C166" s="124" t="s">
        <v>223</v>
      </c>
      <c r="D166" s="151">
        <v>0</v>
      </c>
      <c r="E166" s="164">
        <v>0</v>
      </c>
      <c r="F166" s="151">
        <v>282.62</v>
      </c>
      <c r="G166" s="151">
        <v>0</v>
      </c>
    </row>
    <row r="167" spans="1:7" ht="67.5">
      <c r="A167" s="104"/>
      <c r="B167" s="105"/>
      <c r="C167" s="124" t="s">
        <v>85</v>
      </c>
      <c r="D167" s="151">
        <v>48984</v>
      </c>
      <c r="E167" s="164" t="s">
        <v>174</v>
      </c>
      <c r="F167" s="151">
        <v>23010.5</v>
      </c>
      <c r="G167" s="151">
        <f t="shared" si="3"/>
        <v>46.97554303446023</v>
      </c>
    </row>
    <row r="168" spans="1:7" ht="13.5">
      <c r="A168" s="104"/>
      <c r="B168" s="105"/>
      <c r="C168" s="124" t="s">
        <v>41</v>
      </c>
      <c r="D168" s="151">
        <v>200</v>
      </c>
      <c r="E168" s="164" t="s">
        <v>172</v>
      </c>
      <c r="F168" s="151">
        <v>363.25</v>
      </c>
      <c r="G168" s="151">
        <f t="shared" si="3"/>
        <v>181.625</v>
      </c>
    </row>
    <row r="169" spans="1:7" ht="14.25">
      <c r="A169" s="104"/>
      <c r="B169" s="105" t="s">
        <v>163</v>
      </c>
      <c r="C169" s="103" t="s">
        <v>164</v>
      </c>
      <c r="D169" s="150">
        <f>D170</f>
        <v>24184</v>
      </c>
      <c r="E169" s="150" t="str">
        <f>E170</f>
        <v>24 184,00</v>
      </c>
      <c r="F169" s="150">
        <f>F170</f>
        <v>1840.44</v>
      </c>
      <c r="G169" s="150">
        <f t="shared" si="3"/>
        <v>7.610155474694012</v>
      </c>
    </row>
    <row r="170" spans="1:7" ht="13.5">
      <c r="A170" s="104"/>
      <c r="B170" s="105"/>
      <c r="C170" s="124" t="s">
        <v>41</v>
      </c>
      <c r="D170" s="151">
        <v>24184</v>
      </c>
      <c r="E170" s="164" t="s">
        <v>171</v>
      </c>
      <c r="F170" s="151">
        <v>1840.44</v>
      </c>
      <c r="G170" s="151">
        <f t="shared" si="3"/>
        <v>7.610155474694012</v>
      </c>
    </row>
    <row r="171" spans="1:7" ht="28.5">
      <c r="A171" s="102" t="s">
        <v>93</v>
      </c>
      <c r="B171" s="105"/>
      <c r="C171" s="103" t="s">
        <v>94</v>
      </c>
      <c r="D171" s="150">
        <f>SUM(D173:D173)</f>
        <v>1200000</v>
      </c>
      <c r="E171" s="150" t="str">
        <f>E173</f>
        <v>1 200 000,00</v>
      </c>
      <c r="F171" s="150">
        <f>F172</f>
        <v>437746.91</v>
      </c>
      <c r="G171" s="150">
        <f t="shared" si="3"/>
        <v>36.47890916666666</v>
      </c>
    </row>
    <row r="172" spans="1:7" ht="42.75">
      <c r="A172" s="102"/>
      <c r="B172" s="105" t="s">
        <v>165</v>
      </c>
      <c r="C172" s="103" t="s">
        <v>166</v>
      </c>
      <c r="D172" s="150">
        <f>D173</f>
        <v>1200000</v>
      </c>
      <c r="E172" s="150" t="str">
        <f>E173</f>
        <v>1 200 000,00</v>
      </c>
      <c r="F172" s="150">
        <f>F173</f>
        <v>437746.91</v>
      </c>
      <c r="G172" s="150">
        <f t="shared" si="3"/>
        <v>36.47890916666666</v>
      </c>
    </row>
    <row r="173" spans="1:7" ht="13.5">
      <c r="A173" s="104"/>
      <c r="B173" s="105"/>
      <c r="C173" s="124" t="s">
        <v>40</v>
      </c>
      <c r="D173" s="151">
        <v>1200000</v>
      </c>
      <c r="E173" s="164" t="s">
        <v>170</v>
      </c>
      <c r="F173" s="151">
        <v>437746.91</v>
      </c>
      <c r="G173" s="151">
        <f t="shared" si="3"/>
        <v>36.47890916666666</v>
      </c>
    </row>
    <row r="174" spans="1:7" ht="14.25">
      <c r="A174" s="102" t="s">
        <v>51</v>
      </c>
      <c r="B174" s="102"/>
      <c r="C174" s="103" t="s">
        <v>52</v>
      </c>
      <c r="D174" s="152">
        <f>SUM(D176:D178)</f>
        <v>461077</v>
      </c>
      <c r="E174" s="152">
        <f>E176+E178</f>
        <v>529204</v>
      </c>
      <c r="F174" s="152">
        <f>F175</f>
        <v>303862.18</v>
      </c>
      <c r="G174" s="150">
        <f t="shared" si="3"/>
        <v>57.418723214488175</v>
      </c>
    </row>
    <row r="175" spans="1:7" ht="14.25">
      <c r="A175" s="102"/>
      <c r="B175" s="102" t="s">
        <v>167</v>
      </c>
      <c r="C175" s="103" t="s">
        <v>168</v>
      </c>
      <c r="D175" s="152">
        <f>SUM(D176:D178)</f>
        <v>461077</v>
      </c>
      <c r="E175" s="152">
        <f>SUM(E176:E178)</f>
        <v>529204</v>
      </c>
      <c r="F175" s="152">
        <f>SUM(F176:F178)</f>
        <v>303862.18</v>
      </c>
      <c r="G175" s="150">
        <f t="shared" si="3"/>
        <v>57.418723214488175</v>
      </c>
    </row>
    <row r="176" spans="1:7" ht="13.5">
      <c r="A176" s="104"/>
      <c r="B176" s="105"/>
      <c r="C176" s="124" t="s">
        <v>44</v>
      </c>
      <c r="D176" s="153">
        <v>98000</v>
      </c>
      <c r="E176" s="153">
        <v>166127</v>
      </c>
      <c r="F176" s="153">
        <v>121699.17</v>
      </c>
      <c r="G176" s="151">
        <f t="shared" si="3"/>
        <v>73.2567072179718</v>
      </c>
    </row>
    <row r="177" spans="1:7" ht="13.5">
      <c r="A177" s="104"/>
      <c r="B177" s="105"/>
      <c r="C177" s="124" t="s">
        <v>74</v>
      </c>
      <c r="D177" s="153">
        <v>0</v>
      </c>
      <c r="E177" s="153">
        <v>0</v>
      </c>
      <c r="F177" s="153">
        <v>624.49</v>
      </c>
      <c r="G177" s="151">
        <v>0</v>
      </c>
    </row>
    <row r="178" spans="1:7" ht="54">
      <c r="A178" s="104"/>
      <c r="B178" s="105"/>
      <c r="C178" s="124" t="s">
        <v>71</v>
      </c>
      <c r="D178" s="153">
        <v>363077</v>
      </c>
      <c r="E178" s="153">
        <v>363077</v>
      </c>
      <c r="F178" s="153">
        <v>181538.52</v>
      </c>
      <c r="G178" s="151">
        <f t="shared" si="3"/>
        <v>50.00000550847341</v>
      </c>
    </row>
    <row r="179" spans="1:7" ht="14.25">
      <c r="A179" s="104"/>
      <c r="B179" s="105"/>
      <c r="C179" s="129" t="s">
        <v>10</v>
      </c>
      <c r="D179" s="168">
        <f>D6+D15+D9+D22+D30+D43+D55+D63+D72+D83+D119+D122+D145+D156+D171++D174</f>
        <v>61534936</v>
      </c>
      <c r="E179" s="168">
        <f>E6+E15+E9+E22+E30+E43+E55+E63+E72+E83+E119+E122+E145+E156+E171++E174</f>
        <v>66821485.81</v>
      </c>
      <c r="F179" s="168">
        <f>F6+F15+F9+F22+F30+F43+F55+F63+F72+F83+F119+F122+F145+F156+F171++F174</f>
        <v>40687804.82</v>
      </c>
      <c r="G179" s="150">
        <f t="shared" si="3"/>
        <v>60.89030246303049</v>
      </c>
    </row>
    <row r="180" spans="1:7" ht="20.25" customHeight="1" hidden="1">
      <c r="A180" s="130"/>
      <c r="B180" s="131"/>
      <c r="C180" s="132" t="s">
        <v>75</v>
      </c>
      <c r="D180" s="133">
        <v>666664</v>
      </c>
      <c r="E180" s="113" t="e">
        <f>#REF!+#REF!+#REF!+#REF!+#REF!+#REF!+#REF!+#REF!+#REF!+#REF!+#REF!+#REF!+#REF!+#REF!+#REF!+#REF!</f>
        <v>#REF!</v>
      </c>
      <c r="F180" s="134"/>
      <c r="G180" s="145" t="e">
        <f t="shared" si="3"/>
        <v>#REF!</v>
      </c>
    </row>
    <row r="181" spans="1:7" ht="4.5" customHeight="1" hidden="1">
      <c r="A181" s="130"/>
      <c r="B181" s="130"/>
      <c r="C181" s="135"/>
      <c r="D181" s="136">
        <f>D179+D180</f>
        <v>62201600</v>
      </c>
      <c r="E181" s="113" t="e">
        <f>E8+E11+E18+E24+#REF!+E54+#REF!+E69+E74+E113+#REF!+#REF!+#REF!+#REF!+E159+E176</f>
        <v>#REF!</v>
      </c>
      <c r="F181" s="134"/>
      <c r="G181" s="145" t="e">
        <f t="shared" si="3"/>
        <v>#REF!</v>
      </c>
    </row>
    <row r="182" spans="1:7" ht="13.5" customHeight="1">
      <c r="A182" s="130"/>
      <c r="B182" s="131"/>
      <c r="D182" s="135"/>
      <c r="E182" s="134"/>
      <c r="F182" s="134"/>
      <c r="G182" s="134"/>
    </row>
    <row r="183" spans="1:7" ht="20.25" customHeight="1">
      <c r="A183" s="139"/>
      <c r="B183" s="140"/>
      <c r="D183" s="138"/>
      <c r="E183" s="134"/>
      <c r="F183" s="134"/>
      <c r="G183" s="134"/>
    </row>
    <row r="184" spans="1:7" ht="19.5" customHeight="1">
      <c r="A184" s="139"/>
      <c r="B184" s="131"/>
      <c r="C184" s="178" t="s">
        <v>62</v>
      </c>
      <c r="D184" s="138"/>
      <c r="E184" s="134"/>
      <c r="F184" s="134"/>
      <c r="G184" s="134"/>
    </row>
    <row r="185" spans="1:7" ht="19.5" customHeight="1">
      <c r="A185" s="139"/>
      <c r="B185" s="140"/>
      <c r="C185" s="137" t="s">
        <v>82</v>
      </c>
      <c r="D185" s="138"/>
      <c r="E185" s="134"/>
      <c r="F185" s="134"/>
      <c r="G185" s="134"/>
    </row>
    <row r="186" ht="19.5" customHeight="1">
      <c r="C186" s="137" t="s">
        <v>81</v>
      </c>
    </row>
    <row r="187" ht="19.5" customHeight="1">
      <c r="C187" s="137" t="s">
        <v>102</v>
      </c>
    </row>
    <row r="188" ht="21.75" customHeight="1">
      <c r="C188" s="137" t="s">
        <v>103</v>
      </c>
    </row>
    <row r="189" ht="21" customHeight="1">
      <c r="C189" s="137" t="s">
        <v>104</v>
      </c>
    </row>
    <row r="190" ht="18" customHeight="1"/>
    <row r="191" ht="18" customHeight="1"/>
    <row r="192" ht="18" customHeight="1"/>
    <row r="193" ht="18" customHeight="1"/>
  </sheetData>
  <sheetProtection/>
  <mergeCells count="6">
    <mergeCell ref="A3:B4"/>
    <mergeCell ref="F3:F4"/>
    <mergeCell ref="G3:G4"/>
    <mergeCell ref="C3:C4"/>
    <mergeCell ref="D3:D4"/>
    <mergeCell ref="E3:E4"/>
  </mergeCells>
  <printOptions horizontalCentered="1"/>
  <pageMargins left="0.4330708661417323" right="0.2362204724409449" top="0.5905511811023623" bottom="0.3937007874015748" header="0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" sqref="A2:G38"/>
    </sheetView>
  </sheetViews>
  <sheetFormatPr defaultColWidth="9.00390625" defaultRowHeight="12.75"/>
  <cols>
    <col min="2" max="2" width="12.375" style="0" customWidth="1"/>
    <col min="3" max="3" width="36.125" style="0" customWidth="1"/>
    <col min="4" max="4" width="13.25390625" style="0" customWidth="1"/>
    <col min="5" max="5" width="14.375" style="0" customWidth="1"/>
    <col min="6" max="6" width="12.75390625" style="0" customWidth="1"/>
    <col min="7" max="7" width="10.875" style="0" customWidth="1"/>
  </cols>
  <sheetData>
    <row r="1" ht="12" customHeight="1">
      <c r="A1" s="3"/>
    </row>
    <row r="2" spans="1:5" ht="20.25" customHeight="1">
      <c r="A2" s="144" t="s">
        <v>221</v>
      </c>
      <c r="B2" s="97"/>
      <c r="C2" s="98"/>
      <c r="D2" s="98"/>
      <c r="E2" s="98"/>
    </row>
    <row r="3" spans="1:2" ht="14.25" customHeight="1">
      <c r="A3" s="144" t="s">
        <v>220</v>
      </c>
      <c r="B3" s="1"/>
    </row>
    <row r="4" spans="1:2" ht="4.5" customHeight="1">
      <c r="A4" s="3"/>
      <c r="B4" s="1"/>
    </row>
    <row r="5" spans="1:7" ht="19.5" customHeight="1">
      <c r="A5" s="190" t="s">
        <v>15</v>
      </c>
      <c r="B5" s="190"/>
      <c r="C5" s="189" t="s">
        <v>13</v>
      </c>
      <c r="D5" s="189" t="s">
        <v>106</v>
      </c>
      <c r="E5" s="188" t="s">
        <v>107</v>
      </c>
      <c r="F5" s="188" t="s">
        <v>77</v>
      </c>
      <c r="G5" s="188" t="s">
        <v>78</v>
      </c>
    </row>
    <row r="6" spans="1:7" ht="24" customHeight="1">
      <c r="A6" s="99" t="s">
        <v>0</v>
      </c>
      <c r="B6" s="99" t="s">
        <v>1</v>
      </c>
      <c r="C6" s="189"/>
      <c r="D6" s="189"/>
      <c r="E6" s="188"/>
      <c r="F6" s="188"/>
      <c r="G6" s="188"/>
    </row>
    <row r="7" spans="1:7" s="101" customFormat="1" ht="11.25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</row>
    <row r="8" spans="1:7" ht="20.25" customHeight="1">
      <c r="A8" s="102" t="s">
        <v>17</v>
      </c>
      <c r="B8" s="102"/>
      <c r="C8" s="103" t="s">
        <v>21</v>
      </c>
      <c r="D8" s="150">
        <f>SUM(D9)</f>
        <v>160000</v>
      </c>
      <c r="E8" s="150">
        <f>SUM(E9)</f>
        <v>160000</v>
      </c>
      <c r="F8" s="150">
        <f>SUM(F9)</f>
        <v>67716</v>
      </c>
      <c r="G8" s="150">
        <f aca="true" t="shared" si="0" ref="G8:G29">F8/E8*100</f>
        <v>42.322500000000005</v>
      </c>
    </row>
    <row r="9" spans="1:7" ht="37.5" customHeight="1">
      <c r="A9" s="104"/>
      <c r="B9" s="104" t="s">
        <v>18</v>
      </c>
      <c r="C9" s="124" t="s">
        <v>22</v>
      </c>
      <c r="D9" s="151">
        <v>160000</v>
      </c>
      <c r="E9" s="151">
        <v>160000</v>
      </c>
      <c r="F9" s="151">
        <v>67716</v>
      </c>
      <c r="G9" s="151">
        <v>0</v>
      </c>
    </row>
    <row r="10" spans="1:7" ht="19.5" customHeight="1">
      <c r="A10" s="102" t="s">
        <v>23</v>
      </c>
      <c r="B10" s="106"/>
      <c r="C10" s="103" t="s">
        <v>24</v>
      </c>
      <c r="D10" s="152">
        <f>SUM(D11)</f>
        <v>25000</v>
      </c>
      <c r="E10" s="152">
        <f>SUM(E11)</f>
        <v>25000</v>
      </c>
      <c r="F10" s="152">
        <f>SUM(F11)</f>
        <v>16500</v>
      </c>
      <c r="G10" s="150">
        <f t="shared" si="0"/>
        <v>66</v>
      </c>
    </row>
    <row r="11" spans="1:7" ht="21.75" customHeight="1">
      <c r="A11" s="104"/>
      <c r="B11" s="146" t="s">
        <v>25</v>
      </c>
      <c r="C11" s="124" t="s">
        <v>4</v>
      </c>
      <c r="D11" s="153">
        <v>25000</v>
      </c>
      <c r="E11" s="153">
        <v>25000</v>
      </c>
      <c r="F11" s="153">
        <v>16500</v>
      </c>
      <c r="G11" s="151">
        <f t="shared" si="0"/>
        <v>66</v>
      </c>
    </row>
    <row r="12" spans="1:7" ht="19.5" customHeight="1">
      <c r="A12" s="107">
        <v>710</v>
      </c>
      <c r="B12" s="108"/>
      <c r="C12" s="103" t="s">
        <v>20</v>
      </c>
      <c r="D12" s="150">
        <f>SUM(D13:D15)</f>
        <v>390000</v>
      </c>
      <c r="E12" s="150">
        <f>SUM(E13:E15)</f>
        <v>390000</v>
      </c>
      <c r="F12" s="150">
        <f>SUM(F13:F15)</f>
        <v>180383</v>
      </c>
      <c r="G12" s="150">
        <f t="shared" si="0"/>
        <v>46.25205128205128</v>
      </c>
    </row>
    <row r="13" spans="1:7" ht="33.75" customHeight="1">
      <c r="A13" s="109"/>
      <c r="B13" s="147">
        <v>71013</v>
      </c>
      <c r="C13" s="124" t="s">
        <v>38</v>
      </c>
      <c r="D13" s="154">
        <v>25000</v>
      </c>
      <c r="E13" s="155">
        <v>25000</v>
      </c>
      <c r="F13" s="151">
        <v>0</v>
      </c>
      <c r="G13" s="151">
        <f>F13/E13*100</f>
        <v>0</v>
      </c>
    </row>
    <row r="14" spans="1:7" ht="22.5" customHeight="1">
      <c r="A14" s="109"/>
      <c r="B14" s="147">
        <v>71014</v>
      </c>
      <c r="C14" s="124" t="s">
        <v>3</v>
      </c>
      <c r="D14" s="154">
        <v>30000</v>
      </c>
      <c r="E14" s="155">
        <v>30000</v>
      </c>
      <c r="F14" s="151">
        <v>0</v>
      </c>
      <c r="G14" s="151">
        <f t="shared" si="0"/>
        <v>0</v>
      </c>
    </row>
    <row r="15" spans="1:7" ht="24.75" customHeight="1">
      <c r="A15" s="109"/>
      <c r="B15" s="147">
        <v>71015</v>
      </c>
      <c r="C15" s="124" t="s">
        <v>31</v>
      </c>
      <c r="D15" s="151">
        <v>335000</v>
      </c>
      <c r="E15" s="155">
        <v>335000</v>
      </c>
      <c r="F15" s="151">
        <v>180383</v>
      </c>
      <c r="G15" s="151">
        <f t="shared" si="0"/>
        <v>53.84567164179105</v>
      </c>
    </row>
    <row r="16" spans="1:7" ht="19.5" customHeight="1">
      <c r="A16" s="107">
        <v>750</v>
      </c>
      <c r="B16" s="108"/>
      <c r="C16" s="103" t="s">
        <v>30</v>
      </c>
      <c r="D16" s="150">
        <f>SUM(D17:D18)</f>
        <v>175387</v>
      </c>
      <c r="E16" s="150">
        <f>SUM(E17:E18)</f>
        <v>176387</v>
      </c>
      <c r="F16" s="150">
        <f>SUM(F17:F18)</f>
        <v>101776</v>
      </c>
      <c r="G16" s="150">
        <f t="shared" si="0"/>
        <v>57.700397421578685</v>
      </c>
    </row>
    <row r="17" spans="1:7" ht="21" customHeight="1">
      <c r="A17" s="107"/>
      <c r="B17" s="148">
        <v>75011</v>
      </c>
      <c r="C17" s="124" t="s">
        <v>7</v>
      </c>
      <c r="D17" s="151">
        <v>150387</v>
      </c>
      <c r="E17" s="151">
        <v>150387</v>
      </c>
      <c r="F17" s="151">
        <v>80976</v>
      </c>
      <c r="G17" s="151">
        <f t="shared" si="0"/>
        <v>53.845079694388474</v>
      </c>
    </row>
    <row r="18" spans="1:7" ht="25.5" customHeight="1">
      <c r="A18" s="109"/>
      <c r="B18" s="147">
        <v>75045</v>
      </c>
      <c r="C18" s="124" t="s">
        <v>98</v>
      </c>
      <c r="D18" s="151">
        <v>25000</v>
      </c>
      <c r="E18" s="151">
        <v>26000</v>
      </c>
      <c r="F18" s="151">
        <v>20800</v>
      </c>
      <c r="G18" s="151">
        <f t="shared" si="0"/>
        <v>80</v>
      </c>
    </row>
    <row r="19" spans="1:7" ht="36.75" customHeight="1">
      <c r="A19" s="102" t="s">
        <v>32</v>
      </c>
      <c r="B19" s="110"/>
      <c r="C19" s="103" t="s">
        <v>33</v>
      </c>
      <c r="D19" s="150">
        <f>SUM(D20:D21)</f>
        <v>3297761</v>
      </c>
      <c r="E19" s="150">
        <f>SUM(E20:E21)</f>
        <v>3702611</v>
      </c>
      <c r="F19" s="150">
        <f>SUM(F20:F21)</f>
        <v>2303476</v>
      </c>
      <c r="G19" s="150">
        <f t="shared" si="0"/>
        <v>62.212206467274044</v>
      </c>
    </row>
    <row r="20" spans="1:7" ht="32.25" customHeight="1">
      <c r="A20" s="104"/>
      <c r="B20" s="149" t="s">
        <v>35</v>
      </c>
      <c r="C20" s="124" t="s">
        <v>34</v>
      </c>
      <c r="D20" s="151">
        <v>3297261</v>
      </c>
      <c r="E20" s="151">
        <v>3701711</v>
      </c>
      <c r="F20" s="151">
        <v>2302576</v>
      </c>
      <c r="G20" s="151">
        <f t="shared" si="0"/>
        <v>62.20301909036119</v>
      </c>
    </row>
    <row r="21" spans="1:7" ht="21.75" customHeight="1">
      <c r="A21" s="104"/>
      <c r="B21" s="149" t="s">
        <v>49</v>
      </c>
      <c r="C21" s="124" t="s">
        <v>53</v>
      </c>
      <c r="D21" s="151">
        <v>500</v>
      </c>
      <c r="E21" s="151">
        <v>900</v>
      </c>
      <c r="F21" s="151">
        <v>900</v>
      </c>
      <c r="G21" s="151">
        <f t="shared" si="0"/>
        <v>100</v>
      </c>
    </row>
    <row r="22" spans="1:7" ht="19.5" customHeight="1">
      <c r="A22" s="102" t="s">
        <v>26</v>
      </c>
      <c r="B22" s="111"/>
      <c r="C22" s="103" t="s">
        <v>5</v>
      </c>
      <c r="D22" s="152">
        <f>SUM(D23)</f>
        <v>2599700</v>
      </c>
      <c r="E22" s="152">
        <f>SUM(E23)</f>
        <v>2406800</v>
      </c>
      <c r="F22" s="152">
        <f>SUM(F23)</f>
        <v>1181130</v>
      </c>
      <c r="G22" s="150">
        <f t="shared" si="0"/>
        <v>49.074705002492934</v>
      </c>
    </row>
    <row r="23" spans="1:7" ht="44.25" customHeight="1">
      <c r="A23" s="104"/>
      <c r="B23" s="146" t="s">
        <v>27</v>
      </c>
      <c r="C23" s="124" t="s">
        <v>96</v>
      </c>
      <c r="D23" s="153">
        <v>2599700</v>
      </c>
      <c r="E23" s="153">
        <v>2406800</v>
      </c>
      <c r="F23" s="153">
        <v>1181130</v>
      </c>
      <c r="G23" s="151">
        <f t="shared" si="0"/>
        <v>49.074705002492934</v>
      </c>
    </row>
    <row r="24" spans="1:7" ht="24" customHeight="1">
      <c r="A24" s="102" t="s">
        <v>55</v>
      </c>
      <c r="B24" s="111"/>
      <c r="C24" s="103" t="s">
        <v>57</v>
      </c>
      <c r="D24" s="150">
        <f>SUM(D25:D26)</f>
        <v>816000</v>
      </c>
      <c r="E24" s="150">
        <f>SUM(E25:E26)</f>
        <v>816000</v>
      </c>
      <c r="F24" s="150">
        <f>SUM(F25:F26)</f>
        <v>426777</v>
      </c>
      <c r="G24" s="150">
        <f t="shared" si="0"/>
        <v>52.30110294117647</v>
      </c>
    </row>
    <row r="25" spans="1:7" ht="19.5" customHeight="1">
      <c r="A25" s="104"/>
      <c r="B25" s="149" t="s">
        <v>56</v>
      </c>
      <c r="C25" s="124" t="s">
        <v>50</v>
      </c>
      <c r="D25" s="153">
        <v>492000</v>
      </c>
      <c r="E25" s="153">
        <v>492000</v>
      </c>
      <c r="F25" s="153">
        <v>256155</v>
      </c>
      <c r="G25" s="151">
        <f t="shared" si="0"/>
        <v>52.0640243902439</v>
      </c>
    </row>
    <row r="26" spans="1:7" ht="28.5" customHeight="1">
      <c r="A26" s="104"/>
      <c r="B26" s="149" t="s">
        <v>95</v>
      </c>
      <c r="C26" s="124" t="s">
        <v>99</v>
      </c>
      <c r="D26" s="153">
        <v>324000</v>
      </c>
      <c r="E26" s="153">
        <v>324000</v>
      </c>
      <c r="F26" s="153">
        <v>170622</v>
      </c>
      <c r="G26" s="151">
        <f t="shared" si="0"/>
        <v>52.66111111111111</v>
      </c>
    </row>
    <row r="27" spans="1:7" ht="36.75" customHeight="1">
      <c r="A27" s="102" t="s">
        <v>28</v>
      </c>
      <c r="B27" s="111"/>
      <c r="C27" s="103" t="s">
        <v>60</v>
      </c>
      <c r="D27" s="152">
        <f>SUM(D28)</f>
        <v>101000</v>
      </c>
      <c r="E27" s="152">
        <f>SUM(E28)</f>
        <v>101000</v>
      </c>
      <c r="F27" s="152">
        <f>SUM(F28)</f>
        <v>52979</v>
      </c>
      <c r="G27" s="150">
        <f t="shared" si="0"/>
        <v>52.45445544554455</v>
      </c>
    </row>
    <row r="28" spans="1:7" ht="32.25" customHeight="1">
      <c r="A28" s="102"/>
      <c r="B28" s="149" t="s">
        <v>29</v>
      </c>
      <c r="C28" s="124" t="s">
        <v>97</v>
      </c>
      <c r="D28" s="153">
        <v>101000</v>
      </c>
      <c r="E28" s="153">
        <v>101000</v>
      </c>
      <c r="F28" s="153">
        <v>52979</v>
      </c>
      <c r="G28" s="151">
        <f t="shared" si="0"/>
        <v>52.45445544554455</v>
      </c>
    </row>
    <row r="29" spans="1:7" ht="24.75" customHeight="1">
      <c r="A29" s="104"/>
      <c r="B29" s="105"/>
      <c r="C29" s="112" t="s">
        <v>10</v>
      </c>
      <c r="D29" s="156">
        <f>D8+D10+D12+D16+D19+D22+D24+D27</f>
        <v>7564848</v>
      </c>
      <c r="E29" s="156">
        <f>E8+E10+E12+E16+E19+E22+E24+E27</f>
        <v>7777798</v>
      </c>
      <c r="F29" s="156">
        <f>F8+F10+F12+F16+F19+F22+F24+F27</f>
        <v>4330737</v>
      </c>
      <c r="G29" s="156">
        <f t="shared" si="0"/>
        <v>55.68075951573954</v>
      </c>
    </row>
    <row r="30" spans="1:4" ht="5.25" customHeight="1">
      <c r="A30" s="47"/>
      <c r="B30" s="41"/>
      <c r="C30" s="34"/>
      <c r="D30" s="51"/>
    </row>
    <row r="31" spans="1:4" ht="15" customHeight="1">
      <c r="A31" s="35"/>
      <c r="B31" s="43"/>
      <c r="D31" s="45"/>
    </row>
    <row r="32" spans="1:5" ht="15" customHeight="1">
      <c r="A32" s="35"/>
      <c r="B32" s="43"/>
      <c r="D32" s="119" t="s">
        <v>62</v>
      </c>
      <c r="E32" s="114"/>
    </row>
    <row r="33" spans="1:5" ht="11.25" customHeight="1">
      <c r="A33" s="35"/>
      <c r="B33" s="43"/>
      <c r="D33" s="120"/>
      <c r="E33" s="114"/>
    </row>
    <row r="34" spans="1:5" ht="14.25" customHeight="1">
      <c r="A34" s="35"/>
      <c r="B34" s="96"/>
      <c r="D34" s="121" t="s">
        <v>82</v>
      </c>
      <c r="E34" s="115"/>
    </row>
    <row r="35" spans="1:5" ht="17.25" customHeight="1">
      <c r="A35" s="35"/>
      <c r="B35" s="37"/>
      <c r="D35" s="121" t="s">
        <v>81</v>
      </c>
      <c r="E35" s="116"/>
    </row>
    <row r="36" spans="1:5" ht="16.5" customHeight="1">
      <c r="A36" s="35"/>
      <c r="B36" s="40"/>
      <c r="D36" s="121" t="s">
        <v>102</v>
      </c>
      <c r="E36" s="114"/>
    </row>
    <row r="37" spans="1:5" ht="16.5" customHeight="1">
      <c r="A37" s="35"/>
      <c r="B37" s="40"/>
      <c r="D37" s="121" t="s">
        <v>103</v>
      </c>
      <c r="E37" s="117"/>
    </row>
    <row r="38" spans="1:5" ht="15.75" customHeight="1">
      <c r="A38" s="35"/>
      <c r="B38" s="43"/>
      <c r="D38" s="121" t="s">
        <v>104</v>
      </c>
      <c r="E38" s="118"/>
    </row>
    <row r="39" spans="1:4" ht="27" customHeight="1">
      <c r="A39" s="35"/>
      <c r="B39" s="37"/>
      <c r="C39" s="38"/>
      <c r="D39" s="39"/>
    </row>
    <row r="40" spans="1:4" ht="33" customHeight="1">
      <c r="A40" s="47"/>
      <c r="B40" s="41"/>
      <c r="C40" s="48"/>
      <c r="D40" s="51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3" ht="36.75" customHeight="1">
      <c r="A44" s="34"/>
      <c r="B44" s="34"/>
      <c r="C44" s="34"/>
    </row>
    <row r="45" spans="1:3" ht="27" customHeight="1">
      <c r="A45" s="34"/>
      <c r="B45" s="34"/>
      <c r="C45" s="34"/>
    </row>
    <row r="46" spans="1:3" ht="25.5" customHeight="1">
      <c r="A46" s="34"/>
      <c r="B46" s="34"/>
      <c r="C46" s="34"/>
    </row>
  </sheetData>
  <sheetProtection/>
  <mergeCells count="6">
    <mergeCell ref="F5:F6"/>
    <mergeCell ref="G5:G6"/>
    <mergeCell ref="A5:B5"/>
    <mergeCell ref="C5:C6"/>
    <mergeCell ref="D5:D6"/>
    <mergeCell ref="E5:E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</cp:lastModifiedBy>
  <cp:lastPrinted>2011-08-08T09:48:13Z</cp:lastPrinted>
  <dcterms:created xsi:type="dcterms:W3CDTF">2001-11-06T14:38:58Z</dcterms:created>
  <dcterms:modified xsi:type="dcterms:W3CDTF">2011-08-22T08:43:57Z</dcterms:modified>
  <cp:category/>
  <cp:version/>
  <cp:contentType/>
  <cp:contentStatus/>
</cp:coreProperties>
</file>