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firstSheet="1" activeTab="1"/>
  </bookViews>
  <sheets>
    <sheet name="jednostki rządowe" sheetId="1" r:id="rId1"/>
    <sheet name="Dochody-ogółem" sheetId="2" r:id="rId2"/>
    <sheet name="Dochody-adm. rządowa" sheetId="3" r:id="rId3"/>
  </sheets>
  <definedNames>
    <definedName name="_xlnm.Print_Area" localSheetId="2">'Dochody-adm. rządowa'!$A$1:$G$41</definedName>
    <definedName name="_xlnm.Print_Area" localSheetId="1">'Dochody-ogółem'!$A$1:$G$130</definedName>
  </definedNames>
  <calcPr fullCalcOnLoad="1"/>
</workbook>
</file>

<file path=xl/sharedStrings.xml><?xml version="1.0" encoding="utf-8"?>
<sst xmlns="http://schemas.openxmlformats.org/spreadsheetml/2006/main" count="357" uniqueCount="169">
  <si>
    <t>Dział</t>
  </si>
  <si>
    <t>Rozdział</t>
  </si>
  <si>
    <t>Leśnictwo</t>
  </si>
  <si>
    <t>Opracowania geodezyjne i kartograficzne</t>
  </si>
  <si>
    <t>Gospodarka gruntami i nieruchomościami</t>
  </si>
  <si>
    <t>Ochrona zdrowia</t>
  </si>
  <si>
    <t>Zespoły do spraw orzekania o stopniu niepełnosprawności</t>
  </si>
  <si>
    <t>Urzędy wojewódzkie</t>
  </si>
  <si>
    <t>Komisje poborowe</t>
  </si>
  <si>
    <t>Różne rozliczenia</t>
  </si>
  <si>
    <t>OGÓŁEM:</t>
  </si>
  <si>
    <t>Subwencje ogólne z budżetu państwa</t>
  </si>
  <si>
    <t>Podatek dochodowy od osób fizycznych</t>
  </si>
  <si>
    <t xml:space="preserve">Treść </t>
  </si>
  <si>
    <t xml:space="preserve">Paragraf  </t>
  </si>
  <si>
    <t>Klasyfikacja budżetowa</t>
  </si>
  <si>
    <t>Kwota dotacji</t>
  </si>
  <si>
    <t>010</t>
  </si>
  <si>
    <t>01005</t>
  </si>
  <si>
    <t>020</t>
  </si>
  <si>
    <t>Działalność usługowa</t>
  </si>
  <si>
    <t>Rolnictwo i łowiectwo</t>
  </si>
  <si>
    <t>Prace geodezyjno - urządzeniowe na potrzeby rolnictwa</t>
  </si>
  <si>
    <t>700</t>
  </si>
  <si>
    <t>Gospodarka mieszkaniowa</t>
  </si>
  <si>
    <t>70005</t>
  </si>
  <si>
    <t>851</t>
  </si>
  <si>
    <t>85156</t>
  </si>
  <si>
    <t>853</t>
  </si>
  <si>
    <t>85321</t>
  </si>
  <si>
    <t>Administracja publiczna</t>
  </si>
  <si>
    <t>Nadzór budowlany</t>
  </si>
  <si>
    <t>754</t>
  </si>
  <si>
    <t>Bezpieczeństwo publiczne i ochrona przeciwpożarowa</t>
  </si>
  <si>
    <t>Komendy powiatowe Państwowej Straży Pożarnej</t>
  </si>
  <si>
    <t>75411</t>
  </si>
  <si>
    <t>756</t>
  </si>
  <si>
    <t>758</t>
  </si>
  <si>
    <t>Prace geodezyjne i kartograficzne /nieinwestycyjne/</t>
  </si>
  <si>
    <t>Wpływy z opłaty komunikacyjnej</t>
  </si>
  <si>
    <t>Wpływy z różnych opłat</t>
  </si>
  <si>
    <t>Wpływy z różnych dochodów</t>
  </si>
  <si>
    <t>801</t>
  </si>
  <si>
    <t>Oświata i wychowanie</t>
  </si>
  <si>
    <t>Wpływy z usług</t>
  </si>
  <si>
    <t>854</t>
  </si>
  <si>
    <t>Edukacyjna opieka wychowawcza</t>
  </si>
  <si>
    <t>600</t>
  </si>
  <si>
    <t>Transport i łączność</t>
  </si>
  <si>
    <t>75414</t>
  </si>
  <si>
    <t>Ośrodki wsparcia</t>
  </si>
  <si>
    <t>926</t>
  </si>
  <si>
    <t>Kultura fizyczna i sport</t>
  </si>
  <si>
    <t>Obrona cywilna</t>
  </si>
  <si>
    <t>2110</t>
  </si>
  <si>
    <t>2460</t>
  </si>
  <si>
    <t>0750</t>
  </si>
  <si>
    <t>0470</t>
  </si>
  <si>
    <t>0970</t>
  </si>
  <si>
    <t>0690</t>
  </si>
  <si>
    <t>0920</t>
  </si>
  <si>
    <t>0830</t>
  </si>
  <si>
    <t>2310</t>
  </si>
  <si>
    <t>0010</t>
  </si>
  <si>
    <t>2920</t>
  </si>
  <si>
    <t>852</t>
  </si>
  <si>
    <t>85203</t>
  </si>
  <si>
    <t>Pomoc społeczna</t>
  </si>
  <si>
    <t>Podatek dochodowy od osób prawnych</t>
  </si>
  <si>
    <t>2360</t>
  </si>
  <si>
    <t>Wpływy z opłat za koncesje i licencje</t>
  </si>
  <si>
    <t>Pozostałe zadania w zakresie polityki społecznej</t>
  </si>
  <si>
    <t>Wpływy z opłat za zarząd, użytkowanie i użytkowanie wieczyste nieruchomości</t>
  </si>
  <si>
    <t>0020</t>
  </si>
  <si>
    <t>2440</t>
  </si>
  <si>
    <t>Dotacje otrzymane z funduszy celowych na realizację zadań bieżących jednostek sektora finansów publicznych</t>
  </si>
  <si>
    <t>Zarząd Powiatu Mławskiego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</si>
  <si>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</si>
  <si>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</si>
  <si>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Składki na ubezpieczenie zdrowotne oraz świadczenia dla osób nieobjetych obowiązkiem ubezpieczenia zdrowotnego</t>
  </si>
  <si>
    <t xml:space="preserve">Dochody  od osób prawnych, od osób fizycznych i od innych jednostek nieposiadających osobowości prawnej oraz wydatki związane z ich poborem </t>
  </si>
  <si>
    <t xml:space="preserve">Dotacje celowe otrzymane z budżetu państwa na zadania bieżące z zakresu administracji rządowej oraz inne zadania zlecone ustawami realizowane przez powiat </t>
  </si>
  <si>
    <t>Środki otrzymane od pozostałych jednostek zaliczanych do sektora finansów publicznych na realizację zadań bieżących jednostek zaliczanych do sektora finansów publicznych</t>
  </si>
  <si>
    <t>2320</t>
  </si>
  <si>
    <t>Dochody jednostek samorządu terytorialnego związane z realizacją zadań z zakresu administracji rządowej oraz innych zadań zleconych ustawami</t>
  </si>
  <si>
    <t>Dochody z najmu i dzierżawy składników majatkowych Skarbu Państwa, j.s.t. lub innych jednostek zaliczanych do sektora finansów publicznych oraz innych umów o podobnym charakterze</t>
  </si>
  <si>
    <t>Dotacje celowe otrzymane z gminy na zadania bieżące realizowane na podstawie porozumień (umów) między jednostkami samorządu terytorialnego</t>
  </si>
  <si>
    <t>0680</t>
  </si>
  <si>
    <t>Wpływy od rodziców z tytułu odpłatności za utrzymanie dzieci (wychowanków) w placówkach opiekuńczo-wychowawczych</t>
  </si>
  <si>
    <t>Dotacje celowe otrzymane z powiatu na zadania bieżące realizowane na postawie porozumień (umów) między jednostkami samorządu terytorialnego</t>
  </si>
  <si>
    <t>Pozostałe odsetki</t>
  </si>
  <si>
    <t>6300</t>
  </si>
  <si>
    <t>Wpływy z tytułu pomocy finansowej udzielanej między j.s.t. na dofonansowanie własnych zadań inwestycyjnych i zakupów inwestycyjnych</t>
  </si>
  <si>
    <t>Przychód</t>
  </si>
  <si>
    <t>Starostwo Powiatowe - dochody rządowe</t>
  </si>
  <si>
    <t>Realizacja</t>
  </si>
  <si>
    <t>% realizacji</t>
  </si>
  <si>
    <t>0490</t>
  </si>
  <si>
    <t>Dotacje celowe otrzymane z gminy na zadania bieżące realizowane na postawie porozumień (umów) między jednostkami samorządu terytorialnego</t>
  </si>
  <si>
    <t>2690</t>
  </si>
  <si>
    <t>Wpływy z innych lokalnych opłat pobieranych przez jednostki samorządu terytorialnego na podstawie odrębnych ustaw</t>
  </si>
  <si>
    <t>2. Barbara Gutowska.......................................</t>
  </si>
  <si>
    <t>1. Włodzimierz Wojnarowski............................</t>
  </si>
  <si>
    <t>0770</t>
  </si>
  <si>
    <t>Wpłaty z tytułu odpłatnego nabycia prawa własności oraz prawa użytkowania wieczystego nieruchomości</t>
  </si>
  <si>
    <t xml:space="preserve">Wpływy z tytułu pomocy finansowej udzielanej między jednostkami samorządu terytorialnego na dofinansowanie własnych zadań inwestycyjnych i zakupów inwestycyjnych </t>
  </si>
  <si>
    <t>Środki na dofinansowanie własnych inwestycji gmin (związków gmin), powiatów (związków powiatów), samorządów województw, pozyskane z innych źródeł</t>
  </si>
  <si>
    <t>Dochody z najmu i dzierżawy składników majątkowych Skarbu Państwa, j.s.t. lub innych jednostek zaliczanych do sektora finansów publicznych oraz innych umów o podobnym charakterze</t>
  </si>
  <si>
    <t>Obrona narodowa</t>
  </si>
  <si>
    <t>Dochody z najmu i dzierżawy składników majątkowych Skarbu Państwa j.s.t. lub innych jednostek zaliczanych do sektora finansów publicznych oraz innych umów o podobnym charakterze</t>
  </si>
  <si>
    <t>Środki na dofinansowanie własnych zadań bieżących gmin (związków gmin), powiatów (związków powiatów), samorządów województw, pozyskane z innych źródeł</t>
  </si>
  <si>
    <t>Środki z Funduszu Pracy otrzymane przez powiat z przeznaczeniem na finansowanie kosztów wynagrodzenia i składek na ubezpieczenia społeczne pracowników powiatowego urzędu pracy</t>
  </si>
  <si>
    <t>629</t>
  </si>
  <si>
    <t>0420</t>
  </si>
  <si>
    <t>0590</t>
  </si>
  <si>
    <t>270</t>
  </si>
  <si>
    <t>0978</t>
  </si>
  <si>
    <t>6207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</si>
  <si>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</si>
  <si>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6260</t>
  </si>
  <si>
    <t>Dotacje otrzymane z funduszy celowych na finansowanie lub dofinansowanie kosztów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</si>
  <si>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</si>
  <si>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</si>
  <si>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6180</t>
  </si>
  <si>
    <t>Środki na inwestycje na drogach publicznych powiatowych i wojewódzkich oraz na drogach powiatowych, wojewódzkich i krajowych w granicach miast na prawach powiatu</t>
  </si>
  <si>
    <t>6680</t>
  </si>
  <si>
    <t>Wpłata środków finansowych z niewykorzystanych w terminie wydatków, które nie wygasają z upływem roku budżetowego</t>
  </si>
  <si>
    <t>2130</t>
  </si>
  <si>
    <t>Dotacje celowe otrzymane z budżetu państwa na realizację bieżących zadań własnych powiatu</t>
  </si>
  <si>
    <t>200</t>
  </si>
  <si>
    <t>Wpływy od rodziców z tytułu odpłatności za utrzymanie dzieci (wychowanków) w placówkach opiekuńczo-wychowawczych i w rodzinach zastępczych</t>
  </si>
  <si>
    <t>2710</t>
  </si>
  <si>
    <t>Wpływy z tytułu pomocy finansowej udzielanej między jednostkami samorządy terytorialnego na dofinansowanie własnych zadań bieżących</t>
  </si>
  <si>
    <t>900</t>
  </si>
  <si>
    <t>Gospodarka komunalna i ochrona środowiska</t>
  </si>
  <si>
    <t>0570</t>
  </si>
  <si>
    <t>0580</t>
  </si>
  <si>
    <t>Grzywny, mandaty i inne kary pieniężne od osób fizycznych</t>
  </si>
  <si>
    <t>Grzywny i inne kary pieniężne od osób prawnych i innych jednostek organizacyjnych</t>
  </si>
  <si>
    <t>Plan pierwotny na 1.01.2010 rok</t>
  </si>
  <si>
    <t>85205</t>
  </si>
  <si>
    <t>Składki na ubezpieczenie zdrowotne oraz świadczenia dla osób nieobjętych obowiązkiem ubezpieczenia zdrowotnego</t>
  </si>
  <si>
    <t>Zespoły do spraw orzekania o  niepełnosprawności</t>
  </si>
  <si>
    <t>Kwalifikacja wojskowa</t>
  </si>
  <si>
    <t>Pozostałe wydatki obronne</t>
  </si>
  <si>
    <t>Zadania w zakresie przeciwdziałania przemocy w rodzinie</t>
  </si>
  <si>
    <t>0910</t>
  </si>
  <si>
    <t>Grzywny mandaty i inne kary pieniężne od osób fizycznych</t>
  </si>
  <si>
    <t>Dotacje otrzymane z państwowych funduszy celowych na finansowanie lub dofinansowanie kosztów realizacji inwestycji i zakupów inwestycyjnych jednostek sektora finansów publicznych</t>
  </si>
  <si>
    <t>Odsestki od nieterminowych wpłat z tytułu podatków i opłat</t>
  </si>
  <si>
    <t>Dotacje celowe otrzymane z powiatu na zadania bieżące realizowane na podstawie porozumień (umów) między jednostkami samorządu terytorialnego</t>
  </si>
  <si>
    <t>Dochody budżetu powiatu mławskiego za 2010 rok</t>
  </si>
  <si>
    <t>Plan po zmianach na 31.12.2010 rok</t>
  </si>
  <si>
    <t>3. Marcin Burchacki ...................................</t>
  </si>
  <si>
    <t>4. Mariusz Gębala ...........................................</t>
  </si>
  <si>
    <t>5. Marek Wiesław Linkowski.............................</t>
  </si>
  <si>
    <t>Urzędy naczelnych organów władzy państwowej, kontroli i ochrony prawa oraz sądownictwa</t>
  </si>
  <si>
    <t>0960</t>
  </si>
  <si>
    <t>Otrzymane spadki, zapisy i darowizny w postaci pieniężnej</t>
  </si>
  <si>
    <t>6410</t>
  </si>
  <si>
    <t>2120</t>
  </si>
  <si>
    <t>Dotacje celowe otrzymane z budżetu państwa na zadania bieżące realizowane przez powiat na podstawie porozumień z organami administracji rządowej</t>
  </si>
  <si>
    <t>2400</t>
  </si>
  <si>
    <t>Wpływy do budżetu pozostałości środków finansowych gromadzonych na wydzielonym rachunku jednostki budżetowej</t>
  </si>
  <si>
    <t>921</t>
  </si>
  <si>
    <t>Kultura i ochrona dziedzictwa narodowego</t>
  </si>
  <si>
    <t>Dochody na zadania z zakresu administracji rządowej za 2010 rok</t>
  </si>
  <si>
    <t>75478</t>
  </si>
  <si>
    <t>Usuwanie skutków klęsk żywiołowych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</si>
</sst>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2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b/>
      <i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u val="single"/>
      <sz val="10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5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3" fontId="3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7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wrapText="1"/>
    </xf>
    <xf numFmtId="3" fontId="6" fillId="0" borderId="11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49" fontId="7" fillId="0" borderId="29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49" fontId="6" fillId="0" borderId="26" xfId="0" applyNumberFormat="1" applyFont="1" applyBorder="1" applyAlignment="1">
      <alignment horizontal="center"/>
    </xf>
    <xf numFmtId="0" fontId="6" fillId="0" borderId="31" xfId="0" applyFont="1" applyBorder="1" applyAlignment="1">
      <alignment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wrapText="1"/>
    </xf>
    <xf numFmtId="3" fontId="2" fillId="0" borderId="3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49" fontId="17" fillId="33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4" fontId="22" fillId="33" borderId="10" xfId="0" applyNumberFormat="1" applyFont="1" applyFill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3" fontId="24" fillId="0" borderId="0" xfId="0" applyNumberFormat="1" applyFont="1" applyBorder="1" applyAlignment="1">
      <alignment horizontal="center" wrapText="1"/>
    </xf>
    <xf numFmtId="3" fontId="24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/>
    </xf>
    <xf numFmtId="1" fontId="18" fillId="0" borderId="34" xfId="0" applyNumberFormat="1" applyFont="1" applyFill="1" applyBorder="1" applyAlignment="1">
      <alignment wrapText="1"/>
    </xf>
    <xf numFmtId="4" fontId="26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right" wrapText="1"/>
    </xf>
    <xf numFmtId="4" fontId="18" fillId="0" borderId="1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0" fontId="22" fillId="0" borderId="23" xfId="0" applyFont="1" applyFill="1" applyBorder="1" applyAlignment="1">
      <alignment wrapText="1"/>
    </xf>
    <xf numFmtId="3" fontId="22" fillId="0" borderId="30" xfId="0" applyNumberFormat="1" applyFont="1" applyFill="1" applyBorder="1" applyAlignment="1">
      <alignment horizontal="center" wrapText="1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center"/>
    </xf>
    <xf numFmtId="49" fontId="27" fillId="0" borderId="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3" fillId="0" borderId="0" xfId="0" applyNumberFormat="1" applyFont="1" applyFill="1" applyBorder="1" applyAlignment="1">
      <alignment/>
    </xf>
    <xf numFmtId="49" fontId="22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6">
      <selection activeCell="D22" sqref="D22"/>
    </sheetView>
  </sheetViews>
  <sheetFormatPr defaultColWidth="9.00390625" defaultRowHeight="12.75"/>
  <cols>
    <col min="1" max="1" width="9.75390625" style="0" customWidth="1"/>
    <col min="2" max="2" width="10.875" style="0" customWidth="1"/>
    <col min="3" max="3" width="12.375" style="0" customWidth="1"/>
    <col min="4" max="4" width="39.125" style="0" customWidth="1"/>
    <col min="5" max="5" width="17.375" style="0" customWidth="1"/>
  </cols>
  <sheetData>
    <row r="1" ht="21.75" customHeight="1">
      <c r="A1" s="3"/>
    </row>
    <row r="2" spans="1:3" ht="27" customHeight="1">
      <c r="A2" s="95" t="s">
        <v>94</v>
      </c>
      <c r="C2" s="1"/>
    </row>
    <row r="3" spans="1:3" ht="14.25" customHeight="1" thickBot="1">
      <c r="A3" s="3"/>
      <c r="C3" s="1"/>
    </row>
    <row r="4" spans="1:5" ht="16.5" customHeight="1" thickBot="1">
      <c r="A4" s="160" t="s">
        <v>15</v>
      </c>
      <c r="B4" s="161"/>
      <c r="C4" s="162"/>
      <c r="D4" s="163" t="s">
        <v>13</v>
      </c>
      <c r="E4" s="163" t="s">
        <v>16</v>
      </c>
    </row>
    <row r="5" spans="1:5" ht="19.5" customHeight="1" thickBot="1">
      <c r="A5" s="56" t="s">
        <v>0</v>
      </c>
      <c r="B5" s="57" t="s">
        <v>1</v>
      </c>
      <c r="C5" s="56" t="s">
        <v>14</v>
      </c>
      <c r="D5" s="164"/>
      <c r="E5" s="164"/>
    </row>
    <row r="6" spans="1:5" ht="13.5" thickBot="1">
      <c r="A6" s="9">
        <v>1</v>
      </c>
      <c r="B6" s="59">
        <v>2</v>
      </c>
      <c r="C6" s="9">
        <v>3</v>
      </c>
      <c r="D6" s="58">
        <v>4</v>
      </c>
      <c r="E6" s="4">
        <v>5</v>
      </c>
    </row>
    <row r="7" spans="1:5" ht="25.5" customHeight="1" thickBot="1">
      <c r="A7" s="60" t="s">
        <v>17</v>
      </c>
      <c r="B7" s="62"/>
      <c r="C7" s="62"/>
      <c r="D7" s="63" t="s">
        <v>21</v>
      </c>
      <c r="E7" s="64">
        <f>E8</f>
        <v>35000</v>
      </c>
    </row>
    <row r="8" spans="1:5" ht="32.25" customHeight="1">
      <c r="A8" s="61"/>
      <c r="B8" s="25" t="s">
        <v>18</v>
      </c>
      <c r="C8" s="25"/>
      <c r="D8" s="78" t="s">
        <v>22</v>
      </c>
      <c r="E8" s="50">
        <f>E9</f>
        <v>35000</v>
      </c>
    </row>
    <row r="9" spans="1:5" ht="57" customHeight="1" thickBot="1">
      <c r="A9" s="12"/>
      <c r="B9" s="17"/>
      <c r="C9" s="10" t="s">
        <v>54</v>
      </c>
      <c r="D9" s="2" t="s">
        <v>77</v>
      </c>
      <c r="E9" s="19">
        <v>35000</v>
      </c>
    </row>
    <row r="10" spans="1:5" ht="20.25" customHeight="1" thickBot="1">
      <c r="A10" s="60" t="s">
        <v>23</v>
      </c>
      <c r="B10" s="62"/>
      <c r="C10" s="66"/>
      <c r="D10" s="63" t="s">
        <v>24</v>
      </c>
      <c r="E10" s="72">
        <f>E11</f>
        <v>20000</v>
      </c>
    </row>
    <row r="11" spans="1:5" ht="31.5" customHeight="1">
      <c r="A11" s="21"/>
      <c r="B11" s="25" t="s">
        <v>25</v>
      </c>
      <c r="C11" s="65"/>
      <c r="D11" s="78" t="s">
        <v>4</v>
      </c>
      <c r="E11" s="53">
        <f>E12</f>
        <v>20000</v>
      </c>
    </row>
    <row r="12" spans="1:5" ht="57" customHeight="1" thickBot="1">
      <c r="A12" s="14"/>
      <c r="B12" s="22"/>
      <c r="C12" s="15" t="s">
        <v>54</v>
      </c>
      <c r="D12" s="2" t="s">
        <v>77</v>
      </c>
      <c r="E12" s="28">
        <v>20000</v>
      </c>
    </row>
    <row r="13" spans="1:5" ht="20.25" customHeight="1" thickBot="1">
      <c r="A13" s="68">
        <v>710</v>
      </c>
      <c r="B13" s="69"/>
      <c r="C13" s="70"/>
      <c r="D13" s="63" t="s">
        <v>20</v>
      </c>
      <c r="E13" s="64">
        <f>E14+E16+E18</f>
        <v>254000</v>
      </c>
    </row>
    <row r="14" spans="1:5" ht="37.5" customHeight="1">
      <c r="A14" s="20"/>
      <c r="B14" s="67">
        <v>71013</v>
      </c>
      <c r="C14" s="67"/>
      <c r="D14" s="78" t="s">
        <v>38</v>
      </c>
      <c r="E14" s="50">
        <f>E15</f>
        <v>30000</v>
      </c>
    </row>
    <row r="15" spans="1:5" ht="56.25" customHeight="1">
      <c r="A15" s="5"/>
      <c r="B15" s="23"/>
      <c r="C15" s="6">
        <v>2110</v>
      </c>
      <c r="D15" s="2" t="s">
        <v>77</v>
      </c>
      <c r="E15" s="19">
        <v>30000</v>
      </c>
    </row>
    <row r="16" spans="1:5" ht="30" customHeight="1">
      <c r="A16" s="5"/>
      <c r="B16" s="6">
        <v>71014</v>
      </c>
      <c r="C16" s="6"/>
      <c r="D16" s="7" t="s">
        <v>3</v>
      </c>
      <c r="E16" s="18">
        <f>E17</f>
        <v>30000</v>
      </c>
    </row>
    <row r="17" spans="1:5" ht="54.75" customHeight="1">
      <c r="A17" s="5"/>
      <c r="B17" s="23"/>
      <c r="C17" s="6">
        <v>2110</v>
      </c>
      <c r="D17" s="2" t="s">
        <v>77</v>
      </c>
      <c r="E17" s="19">
        <v>30000</v>
      </c>
    </row>
    <row r="18" spans="1:5" ht="23.25" customHeight="1">
      <c r="A18" s="5"/>
      <c r="B18" s="6">
        <v>71015</v>
      </c>
      <c r="C18" s="6"/>
      <c r="D18" s="7" t="s">
        <v>31</v>
      </c>
      <c r="E18" s="18">
        <f>E19+E20</f>
        <v>194000</v>
      </c>
    </row>
    <row r="19" spans="1:5" ht="57.75" customHeight="1">
      <c r="A19" s="5"/>
      <c r="B19" s="23"/>
      <c r="C19" s="6">
        <v>2110</v>
      </c>
      <c r="D19" s="2" t="s">
        <v>77</v>
      </c>
      <c r="E19" s="19">
        <v>187000</v>
      </c>
    </row>
    <row r="20" spans="1:5" ht="69" customHeight="1" thickBot="1">
      <c r="A20" s="87"/>
      <c r="B20" s="88"/>
      <c r="C20" s="89">
        <v>6410</v>
      </c>
      <c r="D20" s="55" t="s">
        <v>78</v>
      </c>
      <c r="E20" s="90">
        <v>7000</v>
      </c>
    </row>
    <row r="21" spans="1:5" ht="21" customHeight="1" thickBot="1">
      <c r="A21" s="68">
        <v>750</v>
      </c>
      <c r="B21" s="69"/>
      <c r="C21" s="70"/>
      <c r="D21" s="63" t="s">
        <v>30</v>
      </c>
      <c r="E21" s="64">
        <f>E22+E24</f>
        <v>158265</v>
      </c>
    </row>
    <row r="22" spans="1:5" ht="20.25" customHeight="1">
      <c r="A22" s="20"/>
      <c r="B22" s="67">
        <v>75011</v>
      </c>
      <c r="C22" s="67"/>
      <c r="D22" s="78" t="s">
        <v>7</v>
      </c>
      <c r="E22" s="50">
        <f>E23</f>
        <v>141065</v>
      </c>
    </row>
    <row r="23" spans="1:5" ht="54" customHeight="1">
      <c r="A23" s="20"/>
      <c r="B23" s="24"/>
      <c r="C23" s="67">
        <v>2110</v>
      </c>
      <c r="D23" s="76" t="s">
        <v>77</v>
      </c>
      <c r="E23" s="49">
        <v>141065</v>
      </c>
    </row>
    <row r="24" spans="1:5" ht="18.75" customHeight="1">
      <c r="A24" s="20"/>
      <c r="B24" s="6">
        <v>75045</v>
      </c>
      <c r="C24" s="6"/>
      <c r="D24" s="7" t="s">
        <v>8</v>
      </c>
      <c r="E24" s="18">
        <f>E25</f>
        <v>17200</v>
      </c>
    </row>
    <row r="25" spans="1:5" ht="57.75" customHeight="1" thickBot="1">
      <c r="A25" s="20"/>
      <c r="B25" s="24"/>
      <c r="C25" s="6">
        <v>2110</v>
      </c>
      <c r="D25" s="2" t="s">
        <v>77</v>
      </c>
      <c r="E25" s="19">
        <v>17200</v>
      </c>
    </row>
    <row r="26" spans="1:5" ht="31.5" customHeight="1" thickBot="1">
      <c r="A26" s="60" t="s">
        <v>32</v>
      </c>
      <c r="B26" s="62"/>
      <c r="C26" s="62"/>
      <c r="D26" s="63" t="s">
        <v>33</v>
      </c>
      <c r="E26" s="64">
        <f>E27+E29</f>
        <v>2453824</v>
      </c>
    </row>
    <row r="27" spans="1:5" ht="31.5" customHeight="1">
      <c r="A27" s="21"/>
      <c r="B27" s="25" t="s">
        <v>35</v>
      </c>
      <c r="C27" s="52"/>
      <c r="D27" s="78" t="s">
        <v>34</v>
      </c>
      <c r="E27" s="53">
        <f>E28</f>
        <v>2453424</v>
      </c>
    </row>
    <row r="28" spans="1:5" ht="53.25" customHeight="1">
      <c r="A28" s="21"/>
      <c r="B28" s="25"/>
      <c r="C28" s="10" t="s">
        <v>54</v>
      </c>
      <c r="D28" s="2" t="s">
        <v>77</v>
      </c>
      <c r="E28" s="29">
        <v>2453424</v>
      </c>
    </row>
    <row r="29" spans="1:5" ht="21" customHeight="1">
      <c r="A29" s="21"/>
      <c r="B29" s="10" t="s">
        <v>49</v>
      </c>
      <c r="C29" s="13"/>
      <c r="D29" s="7" t="s">
        <v>53</v>
      </c>
      <c r="E29" s="26">
        <f>E30</f>
        <v>400</v>
      </c>
    </row>
    <row r="30" spans="1:5" ht="57" customHeight="1" thickBot="1">
      <c r="A30" s="21"/>
      <c r="B30" s="25"/>
      <c r="C30" s="10" t="s">
        <v>54</v>
      </c>
      <c r="D30" s="2" t="s">
        <v>77</v>
      </c>
      <c r="E30" s="29">
        <v>400</v>
      </c>
    </row>
    <row r="31" spans="1:5" ht="21" customHeight="1" thickBot="1">
      <c r="A31" s="60" t="s">
        <v>26</v>
      </c>
      <c r="B31" s="62"/>
      <c r="C31" s="66"/>
      <c r="D31" s="63" t="s">
        <v>5</v>
      </c>
      <c r="E31" s="72">
        <f>E32</f>
        <v>1220000</v>
      </c>
    </row>
    <row r="32" spans="1:5" ht="64.5" customHeight="1">
      <c r="A32" s="21"/>
      <c r="B32" s="25" t="s">
        <v>27</v>
      </c>
      <c r="C32" s="52"/>
      <c r="D32" s="78" t="s">
        <v>79</v>
      </c>
      <c r="E32" s="53">
        <f>E33</f>
        <v>1220000</v>
      </c>
    </row>
    <row r="33" spans="1:5" ht="54.75" customHeight="1" thickBot="1">
      <c r="A33" s="14"/>
      <c r="B33" s="32"/>
      <c r="C33" s="15" t="s">
        <v>54</v>
      </c>
      <c r="D33" s="8" t="s">
        <v>77</v>
      </c>
      <c r="E33" s="27">
        <v>1220000</v>
      </c>
    </row>
    <row r="34" spans="1:5" ht="20.25" customHeight="1" thickBot="1">
      <c r="A34" s="60" t="s">
        <v>65</v>
      </c>
      <c r="B34" s="73"/>
      <c r="C34" s="66"/>
      <c r="D34" s="63" t="s">
        <v>67</v>
      </c>
      <c r="E34" s="64">
        <f>E35</f>
        <v>375000</v>
      </c>
    </row>
    <row r="35" spans="1:5" ht="23.25" customHeight="1">
      <c r="A35" s="33"/>
      <c r="B35" s="71" t="s">
        <v>66</v>
      </c>
      <c r="C35" s="74"/>
      <c r="D35" s="86" t="s">
        <v>50</v>
      </c>
      <c r="E35" s="75">
        <f>E36</f>
        <v>375000</v>
      </c>
    </row>
    <row r="36" spans="1:5" ht="57.75" customHeight="1" thickBot="1">
      <c r="A36" s="14"/>
      <c r="B36" s="31"/>
      <c r="C36" s="31" t="s">
        <v>54</v>
      </c>
      <c r="D36" s="8" t="s">
        <v>77</v>
      </c>
      <c r="E36" s="42">
        <v>375000</v>
      </c>
    </row>
    <row r="37" spans="1:5" ht="32.25" customHeight="1" thickBot="1">
      <c r="A37" s="60" t="s">
        <v>28</v>
      </c>
      <c r="B37" s="79"/>
      <c r="C37" s="66"/>
      <c r="D37" s="80" t="s">
        <v>71</v>
      </c>
      <c r="E37" s="72">
        <f>E38</f>
        <v>61800</v>
      </c>
    </row>
    <row r="38" spans="1:5" ht="33" customHeight="1">
      <c r="A38" s="11"/>
      <c r="B38" s="25" t="s">
        <v>29</v>
      </c>
      <c r="C38" s="25"/>
      <c r="D38" s="78" t="s">
        <v>6</v>
      </c>
      <c r="E38" s="92">
        <f>E39</f>
        <v>61800</v>
      </c>
    </row>
    <row r="39" spans="1:5" ht="57" customHeight="1" thickBot="1">
      <c r="A39" s="91"/>
      <c r="B39" s="77"/>
      <c r="C39" s="71" t="s">
        <v>54</v>
      </c>
      <c r="D39" s="54" t="s">
        <v>77</v>
      </c>
      <c r="E39" s="93">
        <v>61800</v>
      </c>
    </row>
    <row r="40" spans="1:5" ht="23.25" customHeight="1" thickBot="1">
      <c r="A40" s="81"/>
      <c r="B40" s="82"/>
      <c r="C40" s="83"/>
      <c r="D40" s="84" t="s">
        <v>10</v>
      </c>
      <c r="E40" s="85">
        <f>E7+E10+E13+E21+E26+E31+E34+E37</f>
        <v>4577889</v>
      </c>
    </row>
    <row r="41" spans="1:5" ht="13.5" customHeight="1">
      <c r="A41" s="47"/>
      <c r="B41" s="47"/>
      <c r="C41" s="41"/>
      <c r="D41" s="34"/>
      <c r="E41" s="51"/>
    </row>
    <row r="42" spans="1:5" ht="15" customHeight="1">
      <c r="A42" s="35"/>
      <c r="B42" s="40"/>
      <c r="C42" s="43"/>
      <c r="D42" s="94"/>
      <c r="E42" s="45"/>
    </row>
    <row r="43" spans="1:5" ht="10.5" customHeight="1">
      <c r="A43" s="35"/>
      <c r="B43" s="36"/>
      <c r="C43" s="40"/>
      <c r="D43" s="34"/>
      <c r="E43" s="46"/>
    </row>
    <row r="44" spans="1:5" ht="14.25" customHeight="1">
      <c r="A44" s="35"/>
      <c r="B44" s="40"/>
      <c r="C44" s="43"/>
      <c r="D44" s="38"/>
      <c r="E44" s="44"/>
    </row>
    <row r="45" spans="1:5" ht="15" customHeight="1">
      <c r="A45" s="35"/>
      <c r="B45" s="36"/>
      <c r="C45" s="37"/>
      <c r="D45" s="38"/>
      <c r="E45" s="39"/>
    </row>
    <row r="46" spans="1:5" ht="16.5" customHeight="1">
      <c r="A46" s="35"/>
      <c r="B46" s="40"/>
      <c r="C46" s="40"/>
      <c r="D46" s="38"/>
      <c r="E46" s="45"/>
    </row>
    <row r="47" spans="1:5" ht="16.5" customHeight="1">
      <c r="A47" s="35"/>
      <c r="B47" s="36"/>
      <c r="C47" s="40"/>
      <c r="D47" s="38"/>
      <c r="E47" s="46"/>
    </row>
    <row r="48" spans="1:5" ht="15.75" customHeight="1">
      <c r="A48" s="35"/>
      <c r="B48" s="40"/>
      <c r="C48" s="43"/>
      <c r="D48" s="38"/>
      <c r="E48" s="44"/>
    </row>
    <row r="49" spans="1:5" ht="27" customHeight="1">
      <c r="A49" s="35"/>
      <c r="B49" s="36"/>
      <c r="C49" s="37"/>
      <c r="D49" s="38"/>
      <c r="E49" s="39"/>
    </row>
    <row r="50" spans="1:5" ht="33" customHeight="1">
      <c r="A50" s="47"/>
      <c r="B50" s="47"/>
      <c r="C50" s="41"/>
      <c r="D50" s="48"/>
      <c r="E50" s="51"/>
    </row>
    <row r="51" spans="1:3" ht="12.75">
      <c r="A51" s="16"/>
      <c r="B51" s="16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4" ht="36.75" customHeight="1">
      <c r="A54" s="34"/>
      <c r="B54" s="34"/>
      <c r="C54" s="34"/>
      <c r="D54" s="34"/>
    </row>
    <row r="55" spans="1:4" ht="27" customHeight="1">
      <c r="A55" s="34"/>
      <c r="B55" s="34"/>
      <c r="C55" s="34"/>
      <c r="D55" s="34"/>
    </row>
    <row r="56" spans="1:4" ht="25.5" customHeight="1">
      <c r="A56" s="34"/>
      <c r="B56" s="34"/>
      <c r="C56" s="34"/>
      <c r="D56" s="34"/>
    </row>
  </sheetData>
  <sheetProtection/>
  <mergeCells count="3">
    <mergeCell ref="A4:C4"/>
    <mergeCell ref="D4:D5"/>
    <mergeCell ref="E4:E5"/>
  </mergeCells>
  <printOptions horizontalCentered="1"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A1" sqref="A1:G130"/>
    </sheetView>
  </sheetViews>
  <sheetFormatPr defaultColWidth="9.00390625" defaultRowHeight="12.75"/>
  <cols>
    <col min="1" max="1" width="12.125" style="0" customWidth="1"/>
    <col min="2" max="2" width="10.00390625" style="0" hidden="1" customWidth="1"/>
    <col min="3" max="3" width="39.875" style="0" customWidth="1"/>
    <col min="4" max="4" width="15.25390625" style="0" customWidth="1"/>
    <col min="5" max="5" width="16.625" style="0" customWidth="1"/>
    <col min="6" max="6" width="12.75390625" style="0" customWidth="1"/>
    <col min="7" max="7" width="13.125" style="0" customWidth="1"/>
  </cols>
  <sheetData>
    <row r="1" spans="1:6" ht="21.75" customHeight="1">
      <c r="A1" s="97" t="s">
        <v>151</v>
      </c>
      <c r="D1" s="34"/>
      <c r="E1" s="34"/>
      <c r="F1" s="34"/>
    </row>
    <row r="2" spans="1:6" ht="19.5" customHeight="1">
      <c r="A2" s="30"/>
      <c r="D2" s="34"/>
      <c r="E2" s="34"/>
      <c r="F2" s="34"/>
    </row>
    <row r="3" spans="1:7" ht="35.25" customHeight="1">
      <c r="A3" s="166" t="s">
        <v>15</v>
      </c>
      <c r="B3" s="167"/>
      <c r="C3" s="168" t="s">
        <v>13</v>
      </c>
      <c r="D3" s="168" t="s">
        <v>139</v>
      </c>
      <c r="E3" s="165" t="s">
        <v>152</v>
      </c>
      <c r="F3" s="165" t="s">
        <v>95</v>
      </c>
      <c r="G3" s="165" t="s">
        <v>96</v>
      </c>
    </row>
    <row r="4" spans="1:7" ht="18" customHeight="1">
      <c r="A4" s="99" t="s">
        <v>0</v>
      </c>
      <c r="B4" s="99" t="s">
        <v>14</v>
      </c>
      <c r="C4" s="168"/>
      <c r="D4" s="168"/>
      <c r="E4" s="165"/>
      <c r="F4" s="165"/>
      <c r="G4" s="165"/>
    </row>
    <row r="5" spans="1:7" ht="15.75" customHeight="1">
      <c r="A5" s="115">
        <v>1</v>
      </c>
      <c r="B5" s="115">
        <v>3</v>
      </c>
      <c r="C5" s="115">
        <v>2</v>
      </c>
      <c r="D5" s="115">
        <v>3</v>
      </c>
      <c r="E5" s="133">
        <v>4</v>
      </c>
      <c r="F5" s="133">
        <v>5</v>
      </c>
      <c r="G5" s="133">
        <v>6</v>
      </c>
    </row>
    <row r="6" spans="1:7" ht="21" customHeight="1">
      <c r="A6" s="102" t="s">
        <v>17</v>
      </c>
      <c r="B6" s="102"/>
      <c r="C6" s="103" t="s">
        <v>21</v>
      </c>
      <c r="D6" s="104">
        <f>SUM(D7:D8)</f>
        <v>165000</v>
      </c>
      <c r="E6" s="104">
        <f>SUM(E7:E8)</f>
        <v>443641</v>
      </c>
      <c r="F6" s="104">
        <f>SUM(F7:F8)</f>
        <v>301724</v>
      </c>
      <c r="G6" s="104">
        <f>F6/E6*100</f>
        <v>68.01084660795553</v>
      </c>
    </row>
    <row r="7" spans="1:7" ht="16.5" customHeight="1">
      <c r="A7" s="134"/>
      <c r="B7" s="106" t="s">
        <v>116</v>
      </c>
      <c r="C7" s="135" t="s">
        <v>41</v>
      </c>
      <c r="D7" s="108"/>
      <c r="E7" s="108">
        <v>91965</v>
      </c>
      <c r="F7" s="108">
        <v>91965</v>
      </c>
      <c r="G7" s="108">
        <f>F7/E7*100</f>
        <v>100</v>
      </c>
    </row>
    <row r="8" spans="1:7" ht="57" customHeight="1">
      <c r="A8" s="134"/>
      <c r="B8" s="106" t="s">
        <v>54</v>
      </c>
      <c r="C8" s="135" t="s">
        <v>77</v>
      </c>
      <c r="D8" s="108">
        <v>165000</v>
      </c>
      <c r="E8" s="108">
        <v>351676</v>
      </c>
      <c r="F8" s="108">
        <v>209759</v>
      </c>
      <c r="G8" s="108">
        <f>F8/E8*100</f>
        <v>59.6455259955186</v>
      </c>
    </row>
    <row r="9" spans="1:7" ht="20.25" customHeight="1">
      <c r="A9" s="102" t="s">
        <v>19</v>
      </c>
      <c r="B9" s="102"/>
      <c r="C9" s="103" t="s">
        <v>2</v>
      </c>
      <c r="D9" s="104">
        <f>SUM(D10:D13)</f>
        <v>287408.05</v>
      </c>
      <c r="E9" s="104">
        <f>SUM(E10:E13)</f>
        <v>297652.97</v>
      </c>
      <c r="F9" s="104">
        <f>SUM(F10:F13)</f>
        <v>297898.06999999995</v>
      </c>
      <c r="G9" s="104">
        <f>F9/E9*100</f>
        <v>100.0823442144723</v>
      </c>
    </row>
    <row r="10" spans="1:7" ht="32.25" customHeight="1">
      <c r="A10" s="102"/>
      <c r="B10" s="102" t="s">
        <v>135</v>
      </c>
      <c r="C10" s="135" t="s">
        <v>147</v>
      </c>
      <c r="D10" s="104"/>
      <c r="E10" s="108">
        <v>0</v>
      </c>
      <c r="F10" s="108">
        <v>110.6</v>
      </c>
      <c r="G10" s="108">
        <v>0</v>
      </c>
    </row>
    <row r="11" spans="1:7" ht="15.75" customHeight="1">
      <c r="A11" s="102"/>
      <c r="B11" s="102" t="s">
        <v>59</v>
      </c>
      <c r="C11" s="135" t="s">
        <v>40</v>
      </c>
      <c r="D11" s="104"/>
      <c r="E11" s="108">
        <v>0</v>
      </c>
      <c r="F11" s="108">
        <v>90.5</v>
      </c>
      <c r="G11" s="108">
        <v>0</v>
      </c>
    </row>
    <row r="12" spans="1:7" ht="15.75" customHeight="1">
      <c r="A12" s="102"/>
      <c r="B12" s="102" t="s">
        <v>60</v>
      </c>
      <c r="C12" s="135" t="s">
        <v>90</v>
      </c>
      <c r="D12" s="104"/>
      <c r="E12" s="108">
        <v>0</v>
      </c>
      <c r="F12" s="108">
        <v>44</v>
      </c>
      <c r="G12" s="108">
        <v>0</v>
      </c>
    </row>
    <row r="13" spans="1:7" ht="57.75" customHeight="1">
      <c r="A13" s="105"/>
      <c r="B13" s="106" t="s">
        <v>55</v>
      </c>
      <c r="C13" s="135" t="s">
        <v>82</v>
      </c>
      <c r="D13" s="108">
        <v>287408.05</v>
      </c>
      <c r="E13" s="108">
        <v>297652.97</v>
      </c>
      <c r="F13" s="108">
        <v>297652.97</v>
      </c>
      <c r="G13" s="108">
        <f>F13/E13*100</f>
        <v>100</v>
      </c>
    </row>
    <row r="14" spans="1:7" ht="17.25" customHeight="1">
      <c r="A14" s="102" t="s">
        <v>47</v>
      </c>
      <c r="B14" s="102"/>
      <c r="C14" s="103" t="s">
        <v>48</v>
      </c>
      <c r="D14" s="104">
        <f>SUM(D15:D24)</f>
        <v>6569709.9799999995</v>
      </c>
      <c r="E14" s="104">
        <f>SUM(E15:E24)</f>
        <v>5851703.050000001</v>
      </c>
      <c r="F14" s="104">
        <f>SUM(F15:F24)</f>
        <v>5855310.25</v>
      </c>
      <c r="G14" s="104">
        <f>F14/E14*100</f>
        <v>100.06164359279985</v>
      </c>
    </row>
    <row r="15" spans="1:7" ht="18" customHeight="1">
      <c r="A15" s="102"/>
      <c r="B15" s="102" t="s">
        <v>59</v>
      </c>
      <c r="C15" s="135" t="s">
        <v>40</v>
      </c>
      <c r="D15" s="104"/>
      <c r="E15" s="108">
        <v>0</v>
      </c>
      <c r="F15" s="108">
        <v>187.5</v>
      </c>
      <c r="G15" s="108">
        <v>0</v>
      </c>
    </row>
    <row r="16" spans="1:7" ht="43.5" customHeight="1">
      <c r="A16" s="102"/>
      <c r="B16" s="102" t="s">
        <v>136</v>
      </c>
      <c r="C16" s="135" t="s">
        <v>138</v>
      </c>
      <c r="D16" s="104"/>
      <c r="E16" s="108">
        <v>0</v>
      </c>
      <c r="F16" s="108">
        <v>21395.29</v>
      </c>
      <c r="G16" s="108">
        <v>0</v>
      </c>
    </row>
    <row r="17" spans="1:7" ht="69" customHeight="1">
      <c r="A17" s="105"/>
      <c r="B17" s="136" t="s">
        <v>56</v>
      </c>
      <c r="C17" s="135" t="s">
        <v>85</v>
      </c>
      <c r="D17" s="108">
        <v>21987.6</v>
      </c>
      <c r="E17" s="108">
        <v>21987.6</v>
      </c>
      <c r="F17" s="108">
        <v>21800.17</v>
      </c>
      <c r="G17" s="108">
        <f>F17/E17*100</f>
        <v>99.14756499117684</v>
      </c>
    </row>
    <row r="18" spans="1:7" ht="17.25" customHeight="1">
      <c r="A18" s="105"/>
      <c r="B18" s="136" t="s">
        <v>60</v>
      </c>
      <c r="C18" s="135" t="s">
        <v>90</v>
      </c>
      <c r="D18" s="108"/>
      <c r="E18" s="108">
        <v>0</v>
      </c>
      <c r="F18" s="108">
        <v>2809.67</v>
      </c>
      <c r="G18" s="108">
        <v>0</v>
      </c>
    </row>
    <row r="19" spans="1:7" ht="18.75" customHeight="1">
      <c r="A19" s="105"/>
      <c r="B19" s="136" t="s">
        <v>58</v>
      </c>
      <c r="C19" s="135" t="s">
        <v>41</v>
      </c>
      <c r="D19" s="108">
        <v>111000</v>
      </c>
      <c r="E19" s="108">
        <v>111000</v>
      </c>
      <c r="F19" s="108">
        <v>90402.17</v>
      </c>
      <c r="G19" s="108">
        <f aca="true" t="shared" si="0" ref="G19:G24">F19/E19*100</f>
        <v>81.4433963963964</v>
      </c>
    </row>
    <row r="20" spans="1:7" ht="81">
      <c r="A20" s="105"/>
      <c r="B20" s="136" t="s">
        <v>117</v>
      </c>
      <c r="C20" s="135" t="s">
        <v>118</v>
      </c>
      <c r="D20" s="108"/>
      <c r="E20" s="108">
        <v>2177085.45</v>
      </c>
      <c r="F20" s="108">
        <v>2177085.45</v>
      </c>
      <c r="G20" s="108">
        <f t="shared" si="0"/>
        <v>100</v>
      </c>
    </row>
    <row r="21" spans="1:7" ht="54">
      <c r="A21" s="105"/>
      <c r="B21" s="136" t="s">
        <v>119</v>
      </c>
      <c r="C21" s="135" t="s">
        <v>120</v>
      </c>
      <c r="D21" s="108"/>
      <c r="E21" s="108">
        <v>45000</v>
      </c>
      <c r="F21" s="108">
        <v>45000</v>
      </c>
      <c r="G21" s="108">
        <f t="shared" si="0"/>
        <v>100</v>
      </c>
    </row>
    <row r="22" spans="1:7" ht="54">
      <c r="A22" s="105"/>
      <c r="B22" s="136" t="s">
        <v>112</v>
      </c>
      <c r="C22" s="135" t="s">
        <v>106</v>
      </c>
      <c r="D22" s="108">
        <v>6236722.38</v>
      </c>
      <c r="E22" s="108">
        <v>0</v>
      </c>
      <c r="F22" s="108">
        <v>0</v>
      </c>
      <c r="G22" s="108">
        <v>0</v>
      </c>
    </row>
    <row r="23" spans="1:7" ht="54.75" customHeight="1">
      <c r="A23" s="105"/>
      <c r="B23" s="136" t="s">
        <v>91</v>
      </c>
      <c r="C23" s="135" t="s">
        <v>105</v>
      </c>
      <c r="D23" s="108">
        <v>200000</v>
      </c>
      <c r="E23" s="108">
        <v>200000</v>
      </c>
      <c r="F23" s="108">
        <v>200000</v>
      </c>
      <c r="G23" s="108">
        <f t="shared" si="0"/>
        <v>100</v>
      </c>
    </row>
    <row r="24" spans="1:7" ht="40.5">
      <c r="A24" s="105"/>
      <c r="B24" s="136" t="s">
        <v>121</v>
      </c>
      <c r="C24" s="135" t="s">
        <v>122</v>
      </c>
      <c r="D24" s="108"/>
      <c r="E24" s="108">
        <v>3296630</v>
      </c>
      <c r="F24" s="108">
        <v>3296630</v>
      </c>
      <c r="G24" s="108">
        <f t="shared" si="0"/>
        <v>100</v>
      </c>
    </row>
    <row r="25" spans="1:7" ht="22.5" customHeight="1">
      <c r="A25" s="102" t="s">
        <v>23</v>
      </c>
      <c r="B25" s="109"/>
      <c r="C25" s="103" t="s">
        <v>24</v>
      </c>
      <c r="D25" s="110">
        <f>SUM(D26:D30)</f>
        <v>29599.989999999998</v>
      </c>
      <c r="E25" s="110">
        <f>SUM(E26:E30)</f>
        <v>49599.99</v>
      </c>
      <c r="F25" s="110">
        <f>SUM(F26:F30)</f>
        <v>39530.630000000005</v>
      </c>
      <c r="G25" s="104">
        <f>F25/E25*100</f>
        <v>79.69886687477155</v>
      </c>
    </row>
    <row r="26" spans="1:7" ht="29.25" customHeight="1">
      <c r="A26" s="105"/>
      <c r="B26" s="136" t="s">
        <v>57</v>
      </c>
      <c r="C26" s="135" t="s">
        <v>72</v>
      </c>
      <c r="D26" s="112">
        <v>968.99</v>
      </c>
      <c r="E26" s="112">
        <v>968.99</v>
      </c>
      <c r="F26" s="112">
        <v>968.99</v>
      </c>
      <c r="G26" s="108">
        <f>F26/E26*100</f>
        <v>100</v>
      </c>
    </row>
    <row r="27" spans="1:7" ht="69" customHeight="1">
      <c r="A27" s="105"/>
      <c r="B27" s="136" t="s">
        <v>56</v>
      </c>
      <c r="C27" s="135" t="s">
        <v>107</v>
      </c>
      <c r="D27" s="112">
        <v>6507</v>
      </c>
      <c r="E27" s="112">
        <v>6507</v>
      </c>
      <c r="F27" s="112">
        <v>6424.01</v>
      </c>
      <c r="G27" s="108">
        <f>F27/E27*100</f>
        <v>98.72460427232211</v>
      </c>
    </row>
    <row r="28" spans="1:7" ht="42" customHeight="1">
      <c r="A28" s="105"/>
      <c r="B28" s="136" t="s">
        <v>103</v>
      </c>
      <c r="C28" s="135" t="s">
        <v>104</v>
      </c>
      <c r="D28" s="112">
        <v>2124</v>
      </c>
      <c r="E28" s="112">
        <v>2124</v>
      </c>
      <c r="F28" s="112">
        <v>2124</v>
      </c>
      <c r="G28" s="108">
        <f>F28/E28*100</f>
        <v>100</v>
      </c>
    </row>
    <row r="29" spans="1:7" ht="19.5" customHeight="1">
      <c r="A29" s="105"/>
      <c r="B29" s="136" t="s">
        <v>60</v>
      </c>
      <c r="C29" s="135" t="s">
        <v>90</v>
      </c>
      <c r="D29" s="112"/>
      <c r="E29" s="112">
        <v>0</v>
      </c>
      <c r="F29" s="112">
        <v>356.73</v>
      </c>
      <c r="G29" s="108">
        <v>0</v>
      </c>
    </row>
    <row r="30" spans="1:7" ht="52.5" customHeight="1">
      <c r="A30" s="105"/>
      <c r="B30" s="136" t="s">
        <v>54</v>
      </c>
      <c r="C30" s="135" t="s">
        <v>77</v>
      </c>
      <c r="D30" s="112">
        <v>20000</v>
      </c>
      <c r="E30" s="112">
        <v>40000</v>
      </c>
      <c r="F30" s="112">
        <v>29656.9</v>
      </c>
      <c r="G30" s="108">
        <f aca="true" t="shared" si="1" ref="G30:G58">F30/E30*100</f>
        <v>74.14225</v>
      </c>
    </row>
    <row r="31" spans="1:7" ht="24.75" customHeight="1">
      <c r="A31" s="113">
        <v>710</v>
      </c>
      <c r="B31" s="113"/>
      <c r="C31" s="103" t="s">
        <v>20</v>
      </c>
      <c r="D31" s="104">
        <f>SUM(D32:D33)</f>
        <v>380000</v>
      </c>
      <c r="E31" s="104">
        <f>SUM(E32:E33)</f>
        <v>418602</v>
      </c>
      <c r="F31" s="104">
        <f>SUM(F32:F33)</f>
        <v>419025.28</v>
      </c>
      <c r="G31" s="104">
        <f t="shared" si="1"/>
        <v>100.10111752929991</v>
      </c>
    </row>
    <row r="32" spans="1:7" ht="24.75" customHeight="1">
      <c r="A32" s="113"/>
      <c r="B32" s="102" t="s">
        <v>60</v>
      </c>
      <c r="C32" s="135" t="s">
        <v>90</v>
      </c>
      <c r="D32" s="104"/>
      <c r="E32" s="108">
        <v>0</v>
      </c>
      <c r="F32" s="108">
        <v>482.96</v>
      </c>
      <c r="G32" s="108">
        <v>0</v>
      </c>
    </row>
    <row r="33" spans="1:7" ht="54.75" customHeight="1">
      <c r="A33" s="115"/>
      <c r="B33" s="132">
        <v>2110</v>
      </c>
      <c r="C33" s="135" t="s">
        <v>77</v>
      </c>
      <c r="D33" s="108">
        <v>380000</v>
      </c>
      <c r="E33" s="108">
        <v>418602</v>
      </c>
      <c r="F33" s="108">
        <v>418542.32</v>
      </c>
      <c r="G33" s="108">
        <f t="shared" si="1"/>
        <v>99.98574302081691</v>
      </c>
    </row>
    <row r="34" spans="1:7" ht="24.75" customHeight="1">
      <c r="A34" s="113">
        <v>750</v>
      </c>
      <c r="B34" s="113"/>
      <c r="C34" s="103" t="s">
        <v>30</v>
      </c>
      <c r="D34" s="137">
        <f>SUM(D35:D40)</f>
        <v>635083</v>
      </c>
      <c r="E34" s="137">
        <f>SUM(E35:E40)</f>
        <v>641102</v>
      </c>
      <c r="F34" s="137">
        <f>SUM(F35:F40)</f>
        <v>662576.13</v>
      </c>
      <c r="G34" s="104">
        <f t="shared" si="1"/>
        <v>103.34956527978387</v>
      </c>
    </row>
    <row r="35" spans="1:7" ht="21" customHeight="1">
      <c r="A35" s="115"/>
      <c r="B35" s="106" t="s">
        <v>59</v>
      </c>
      <c r="C35" s="135" t="s">
        <v>40</v>
      </c>
      <c r="D35" s="108">
        <v>11000</v>
      </c>
      <c r="E35" s="108">
        <v>13820</v>
      </c>
      <c r="F35" s="108">
        <v>12307.67</v>
      </c>
      <c r="G35" s="108">
        <f>F35/E35*100</f>
        <v>89.0569464544139</v>
      </c>
    </row>
    <row r="36" spans="1:7" ht="20.25" customHeight="1">
      <c r="A36" s="115"/>
      <c r="B36" s="106" t="s">
        <v>60</v>
      </c>
      <c r="C36" s="135" t="s">
        <v>90</v>
      </c>
      <c r="D36" s="108">
        <v>241231</v>
      </c>
      <c r="E36" s="108">
        <v>241231</v>
      </c>
      <c r="F36" s="108">
        <v>193816.52</v>
      </c>
      <c r="G36" s="108">
        <f>F36/E36*100</f>
        <v>80.3447815579258</v>
      </c>
    </row>
    <row r="37" spans="1:7" ht="18.75" customHeight="1">
      <c r="A37" s="115"/>
      <c r="B37" s="136" t="s">
        <v>58</v>
      </c>
      <c r="C37" s="135" t="s">
        <v>41</v>
      </c>
      <c r="D37" s="108">
        <v>87465</v>
      </c>
      <c r="E37" s="108">
        <v>87465</v>
      </c>
      <c r="F37" s="108">
        <v>93164.54</v>
      </c>
      <c r="G37" s="108">
        <f>F37/E37*100</f>
        <v>106.51636654661864</v>
      </c>
    </row>
    <row r="38" spans="1:7" ht="57.75" customHeight="1">
      <c r="A38" s="115"/>
      <c r="B38" s="132">
        <f>2110</f>
        <v>2110</v>
      </c>
      <c r="C38" s="135" t="s">
        <v>77</v>
      </c>
      <c r="D38" s="108">
        <v>175387</v>
      </c>
      <c r="E38" s="108">
        <v>171786</v>
      </c>
      <c r="F38" s="108">
        <v>171785.63</v>
      </c>
      <c r="G38" s="108">
        <f t="shared" si="1"/>
        <v>99.99978461574285</v>
      </c>
    </row>
    <row r="39" spans="1:7" ht="61.5" customHeight="1">
      <c r="A39" s="115"/>
      <c r="B39" s="136" t="s">
        <v>69</v>
      </c>
      <c r="C39" s="135" t="s">
        <v>84</v>
      </c>
      <c r="D39" s="108">
        <v>120000</v>
      </c>
      <c r="E39" s="108">
        <v>120000</v>
      </c>
      <c r="F39" s="108">
        <v>185505.47</v>
      </c>
      <c r="G39" s="108">
        <f t="shared" si="1"/>
        <v>154.58789166666668</v>
      </c>
    </row>
    <row r="40" spans="1:7" ht="69.75" customHeight="1">
      <c r="A40" s="115"/>
      <c r="B40" s="136" t="s">
        <v>119</v>
      </c>
      <c r="C40" s="135" t="s">
        <v>148</v>
      </c>
      <c r="D40" s="108"/>
      <c r="E40" s="108">
        <v>6800</v>
      </c>
      <c r="F40" s="108">
        <v>5996.3</v>
      </c>
      <c r="G40" s="108">
        <f t="shared" si="1"/>
        <v>88.18088235294118</v>
      </c>
    </row>
    <row r="41" spans="1:7" ht="43.5" customHeight="1">
      <c r="A41" s="113">
        <v>751</v>
      </c>
      <c r="B41" s="132"/>
      <c r="C41" s="138" t="s">
        <v>156</v>
      </c>
      <c r="D41" s="104"/>
      <c r="E41" s="104">
        <f>SUM(E42)</f>
        <v>20997</v>
      </c>
      <c r="F41" s="104">
        <f>SUM(F42)</f>
        <v>20594.16</v>
      </c>
      <c r="G41" s="104">
        <f>F41/E41*100</f>
        <v>98.08144020574368</v>
      </c>
    </row>
    <row r="42" spans="1:7" ht="53.25" customHeight="1">
      <c r="A42" s="115"/>
      <c r="B42" s="132">
        <v>2110</v>
      </c>
      <c r="C42" s="135" t="s">
        <v>77</v>
      </c>
      <c r="D42" s="108"/>
      <c r="E42" s="108">
        <v>20997</v>
      </c>
      <c r="F42" s="108">
        <v>20594.16</v>
      </c>
      <c r="G42" s="108">
        <f>F42/E42*100</f>
        <v>98.08144020574368</v>
      </c>
    </row>
    <row r="43" spans="1:7" ht="26.25" customHeight="1">
      <c r="A43" s="113">
        <v>752</v>
      </c>
      <c r="B43" s="132"/>
      <c r="C43" s="103" t="s">
        <v>108</v>
      </c>
      <c r="D43" s="104">
        <f>SUM(D44)</f>
        <v>10000</v>
      </c>
      <c r="E43" s="104">
        <f>SUM(E44)</f>
        <v>10000</v>
      </c>
      <c r="F43" s="104">
        <f>SUM(F44)</f>
        <v>9369.18</v>
      </c>
      <c r="G43" s="104">
        <f t="shared" si="1"/>
        <v>93.6918</v>
      </c>
    </row>
    <row r="44" spans="1:7" ht="54.75" customHeight="1">
      <c r="A44" s="115"/>
      <c r="B44" s="132">
        <v>2110</v>
      </c>
      <c r="C44" s="135" t="s">
        <v>77</v>
      </c>
      <c r="D44" s="108">
        <v>10000</v>
      </c>
      <c r="E44" s="108">
        <v>10000</v>
      </c>
      <c r="F44" s="108">
        <v>9369.18</v>
      </c>
      <c r="G44" s="108">
        <f t="shared" si="1"/>
        <v>93.6918</v>
      </c>
    </row>
    <row r="45" spans="1:7" ht="31.5" customHeight="1">
      <c r="A45" s="102" t="s">
        <v>32</v>
      </c>
      <c r="B45" s="102"/>
      <c r="C45" s="103" t="s">
        <v>33</v>
      </c>
      <c r="D45" s="104">
        <f>SUM(D46:D52)</f>
        <v>3307569</v>
      </c>
      <c r="E45" s="104">
        <f>SUM(E46:E52)</f>
        <v>3927418</v>
      </c>
      <c r="F45" s="104">
        <f>SUM(F46:F52)</f>
        <v>3929946.6199999996</v>
      </c>
      <c r="G45" s="104">
        <f t="shared" si="1"/>
        <v>100.06438377580385</v>
      </c>
    </row>
    <row r="46" spans="1:7" ht="19.5" customHeight="1">
      <c r="A46" s="102"/>
      <c r="B46" s="102" t="s">
        <v>60</v>
      </c>
      <c r="C46" s="135" t="s">
        <v>90</v>
      </c>
      <c r="D46" s="104"/>
      <c r="E46" s="108">
        <v>0</v>
      </c>
      <c r="F46" s="108">
        <v>2475.35</v>
      </c>
      <c r="G46" s="108">
        <v>0</v>
      </c>
    </row>
    <row r="47" spans="1:7" ht="30" customHeight="1">
      <c r="A47" s="102"/>
      <c r="B47" s="102" t="s">
        <v>157</v>
      </c>
      <c r="C47" s="135" t="s">
        <v>158</v>
      </c>
      <c r="D47" s="104"/>
      <c r="E47" s="108">
        <v>6000</v>
      </c>
      <c r="F47" s="108">
        <v>6000</v>
      </c>
      <c r="G47" s="108">
        <f t="shared" si="1"/>
        <v>100</v>
      </c>
    </row>
    <row r="48" spans="1:7" ht="20.25" customHeight="1">
      <c r="A48" s="102"/>
      <c r="B48" s="136" t="s">
        <v>58</v>
      </c>
      <c r="C48" s="135" t="s">
        <v>41</v>
      </c>
      <c r="D48" s="104"/>
      <c r="E48" s="108">
        <v>0</v>
      </c>
      <c r="F48" s="108">
        <v>55.2</v>
      </c>
      <c r="G48" s="108">
        <v>0</v>
      </c>
    </row>
    <row r="49" spans="1:7" ht="57.75" customHeight="1">
      <c r="A49" s="105"/>
      <c r="B49" s="106" t="s">
        <v>54</v>
      </c>
      <c r="C49" s="135" t="s">
        <v>77</v>
      </c>
      <c r="D49" s="108">
        <v>3307569</v>
      </c>
      <c r="E49" s="118">
        <v>3745318</v>
      </c>
      <c r="F49" s="108">
        <v>3745316.07</v>
      </c>
      <c r="G49" s="108">
        <f t="shared" si="1"/>
        <v>99.99994846899514</v>
      </c>
    </row>
    <row r="50" spans="1:7" ht="71.25" customHeight="1">
      <c r="A50" s="105"/>
      <c r="B50" s="106" t="s">
        <v>119</v>
      </c>
      <c r="C50" s="135" t="s">
        <v>148</v>
      </c>
      <c r="D50" s="108"/>
      <c r="E50" s="118">
        <v>30000</v>
      </c>
      <c r="F50" s="108">
        <v>30000</v>
      </c>
      <c r="G50" s="108">
        <f t="shared" si="1"/>
        <v>100</v>
      </c>
    </row>
    <row r="51" spans="1:7" ht="59.25" customHeight="1">
      <c r="A51" s="105"/>
      <c r="B51" s="106" t="s">
        <v>91</v>
      </c>
      <c r="C51" s="135" t="s">
        <v>105</v>
      </c>
      <c r="D51" s="108">
        <v>0</v>
      </c>
      <c r="E51" s="108">
        <v>119000</v>
      </c>
      <c r="F51" s="108">
        <v>119000</v>
      </c>
      <c r="G51" s="108">
        <f t="shared" si="1"/>
        <v>100</v>
      </c>
    </row>
    <row r="52" spans="1:7" ht="54.75" customHeight="1">
      <c r="A52" s="105"/>
      <c r="B52" s="106" t="s">
        <v>159</v>
      </c>
      <c r="C52" s="135" t="s">
        <v>78</v>
      </c>
      <c r="D52" s="108"/>
      <c r="E52" s="108">
        <v>27100</v>
      </c>
      <c r="F52" s="108">
        <v>27100</v>
      </c>
      <c r="G52" s="108">
        <f t="shared" si="1"/>
        <v>100</v>
      </c>
    </row>
    <row r="53" spans="1:7" ht="64.5" customHeight="1">
      <c r="A53" s="102" t="s">
        <v>36</v>
      </c>
      <c r="B53" s="102"/>
      <c r="C53" s="103" t="s">
        <v>80</v>
      </c>
      <c r="D53" s="139">
        <f>SUM(D54:D59)</f>
        <v>8569719</v>
      </c>
      <c r="E53" s="139">
        <f>SUM(E54:E59)</f>
        <v>8569719</v>
      </c>
      <c r="F53" s="139">
        <f>SUM(F54:F59)</f>
        <v>8405037.11</v>
      </c>
      <c r="G53" s="108">
        <f t="shared" si="1"/>
        <v>98.0783280058541</v>
      </c>
    </row>
    <row r="54" spans="1:7" ht="23.25" customHeight="1">
      <c r="A54" s="105"/>
      <c r="B54" s="106" t="s">
        <v>63</v>
      </c>
      <c r="C54" s="135" t="s">
        <v>12</v>
      </c>
      <c r="D54" s="112">
        <v>6877562</v>
      </c>
      <c r="E54" s="112">
        <v>6877562</v>
      </c>
      <c r="F54" s="112">
        <v>6729222</v>
      </c>
      <c r="G54" s="108">
        <f>F54/E54*100</f>
        <v>97.84313103974927</v>
      </c>
    </row>
    <row r="55" spans="1:7" ht="23.25" customHeight="1">
      <c r="A55" s="105"/>
      <c r="B55" s="106" t="s">
        <v>73</v>
      </c>
      <c r="C55" s="135" t="s">
        <v>68</v>
      </c>
      <c r="D55" s="112">
        <v>206824</v>
      </c>
      <c r="E55" s="112">
        <v>206824</v>
      </c>
      <c r="F55" s="112">
        <v>175542.84</v>
      </c>
      <c r="G55" s="108">
        <f>F55/E55*100</f>
        <v>84.87546899779522</v>
      </c>
    </row>
    <row r="56" spans="1:7" ht="19.5" customHeight="1">
      <c r="A56" s="102"/>
      <c r="B56" s="106" t="s">
        <v>113</v>
      </c>
      <c r="C56" s="135" t="s">
        <v>39</v>
      </c>
      <c r="D56" s="112">
        <v>1417583</v>
      </c>
      <c r="E56" s="112">
        <v>1417583</v>
      </c>
      <c r="F56" s="112">
        <v>1412377.55</v>
      </c>
      <c r="G56" s="108">
        <f>F56/E56*100</f>
        <v>99.6327939880769</v>
      </c>
    </row>
    <row r="57" spans="1:7" ht="40.5" customHeight="1">
      <c r="A57" s="105"/>
      <c r="B57" s="106" t="s">
        <v>97</v>
      </c>
      <c r="C57" s="135" t="s">
        <v>100</v>
      </c>
      <c r="D57" s="112">
        <v>27000</v>
      </c>
      <c r="E57" s="112">
        <v>27000</v>
      </c>
      <c r="F57" s="112">
        <v>41675.83</v>
      </c>
      <c r="G57" s="108">
        <f t="shared" si="1"/>
        <v>154.35492592592593</v>
      </c>
    </row>
    <row r="58" spans="1:7" ht="18" customHeight="1">
      <c r="A58" s="105"/>
      <c r="B58" s="106" t="s">
        <v>114</v>
      </c>
      <c r="C58" s="135" t="s">
        <v>70</v>
      </c>
      <c r="D58" s="112">
        <v>40750</v>
      </c>
      <c r="E58" s="112">
        <v>40750</v>
      </c>
      <c r="F58" s="112">
        <v>46210.35</v>
      </c>
      <c r="G58" s="108">
        <f t="shared" si="1"/>
        <v>113.39963190184048</v>
      </c>
    </row>
    <row r="59" spans="1:7" ht="15" customHeight="1">
      <c r="A59" s="105"/>
      <c r="B59" s="106" t="s">
        <v>60</v>
      </c>
      <c r="C59" s="135" t="s">
        <v>90</v>
      </c>
      <c r="D59" s="112"/>
      <c r="E59" s="112">
        <v>0</v>
      </c>
      <c r="F59" s="112">
        <v>8.54</v>
      </c>
      <c r="G59" s="108">
        <v>0</v>
      </c>
    </row>
    <row r="60" spans="1:7" ht="21" customHeight="1">
      <c r="A60" s="102" t="s">
        <v>37</v>
      </c>
      <c r="B60" s="109"/>
      <c r="C60" s="103" t="s">
        <v>9</v>
      </c>
      <c r="D60" s="110">
        <f>SUM(D61:D63)</f>
        <v>30686249</v>
      </c>
      <c r="E60" s="110">
        <f>SUM(E61:E63)</f>
        <v>32918604</v>
      </c>
      <c r="F60" s="110">
        <f>SUM(F61:F63)</f>
        <v>32918604</v>
      </c>
      <c r="G60" s="104">
        <f aca="true" t="shared" si="2" ref="G60:G68">F60/E60*100</f>
        <v>100</v>
      </c>
    </row>
    <row r="61" spans="1:7" ht="15.75" customHeight="1">
      <c r="A61" s="134"/>
      <c r="B61" s="136" t="s">
        <v>64</v>
      </c>
      <c r="C61" s="135" t="s">
        <v>11</v>
      </c>
      <c r="D61" s="112">
        <v>30686249</v>
      </c>
      <c r="E61" s="112">
        <v>30539950</v>
      </c>
      <c r="F61" s="112">
        <v>30539950</v>
      </c>
      <c r="G61" s="108">
        <f t="shared" si="2"/>
        <v>100</v>
      </c>
    </row>
    <row r="62" spans="1:7" ht="54">
      <c r="A62" s="134"/>
      <c r="B62" s="136" t="s">
        <v>123</v>
      </c>
      <c r="C62" s="135" t="s">
        <v>124</v>
      </c>
      <c r="D62" s="112"/>
      <c r="E62" s="112">
        <v>2377800</v>
      </c>
      <c r="F62" s="112">
        <v>2377800</v>
      </c>
      <c r="G62" s="108">
        <f t="shared" si="2"/>
        <v>100</v>
      </c>
    </row>
    <row r="63" spans="1:7" ht="57" customHeight="1">
      <c r="A63" s="134"/>
      <c r="B63" s="136" t="s">
        <v>125</v>
      </c>
      <c r="C63" s="135" t="s">
        <v>126</v>
      </c>
      <c r="D63" s="112"/>
      <c r="E63" s="112">
        <v>854</v>
      </c>
      <c r="F63" s="112">
        <v>854</v>
      </c>
      <c r="G63" s="108">
        <f t="shared" si="2"/>
        <v>100</v>
      </c>
    </row>
    <row r="64" spans="1:7" ht="19.5" customHeight="1">
      <c r="A64" s="102" t="s">
        <v>42</v>
      </c>
      <c r="B64" s="109"/>
      <c r="C64" s="103" t="s">
        <v>43</v>
      </c>
      <c r="D64" s="139">
        <f>SUM(D65:D75)</f>
        <v>9663316.96</v>
      </c>
      <c r="E64" s="139">
        <f>SUM(E65:E75)</f>
        <v>5077337.48</v>
      </c>
      <c r="F64" s="139">
        <f>SUM(F65:F75)</f>
        <v>856545.25</v>
      </c>
      <c r="G64" s="104">
        <f t="shared" si="2"/>
        <v>16.869968824684072</v>
      </c>
    </row>
    <row r="65" spans="1:7" ht="54" customHeight="1">
      <c r="A65" s="102"/>
      <c r="B65" s="140" t="s">
        <v>87</v>
      </c>
      <c r="C65" s="141" t="s">
        <v>130</v>
      </c>
      <c r="D65" s="112">
        <v>12000</v>
      </c>
      <c r="E65" s="112">
        <v>12800</v>
      </c>
      <c r="F65" s="112">
        <v>13084</v>
      </c>
      <c r="G65" s="108">
        <f>F65/E65*100</f>
        <v>102.21875</v>
      </c>
    </row>
    <row r="66" spans="1:7" ht="16.5" customHeight="1">
      <c r="A66" s="102"/>
      <c r="B66" s="136" t="s">
        <v>59</v>
      </c>
      <c r="C66" s="135" t="s">
        <v>40</v>
      </c>
      <c r="D66" s="112">
        <v>1078</v>
      </c>
      <c r="E66" s="112">
        <v>1288</v>
      </c>
      <c r="F66" s="112">
        <v>1369</v>
      </c>
      <c r="G66" s="108">
        <f>F66/E66*100</f>
        <v>106.28881987577641</v>
      </c>
    </row>
    <row r="67" spans="1:7" ht="70.5" customHeight="1">
      <c r="A67" s="102"/>
      <c r="B67" s="136" t="s">
        <v>56</v>
      </c>
      <c r="C67" s="135" t="s">
        <v>109</v>
      </c>
      <c r="D67" s="112">
        <v>165078</v>
      </c>
      <c r="E67" s="112">
        <v>195911.6</v>
      </c>
      <c r="F67" s="112">
        <v>190855.05</v>
      </c>
      <c r="G67" s="108">
        <f>F67/E67*100</f>
        <v>97.41896345086253</v>
      </c>
    </row>
    <row r="68" spans="1:7" ht="16.5" customHeight="1">
      <c r="A68" s="102"/>
      <c r="B68" s="140" t="s">
        <v>61</v>
      </c>
      <c r="C68" s="141" t="s">
        <v>44</v>
      </c>
      <c r="D68" s="112">
        <v>132643</v>
      </c>
      <c r="E68" s="112">
        <v>169700</v>
      </c>
      <c r="F68" s="112">
        <v>169600</v>
      </c>
      <c r="G68" s="108">
        <f t="shared" si="2"/>
        <v>99.94107248084856</v>
      </c>
    </row>
    <row r="69" spans="1:7" ht="16.5" customHeight="1">
      <c r="A69" s="102"/>
      <c r="B69" s="140" t="s">
        <v>60</v>
      </c>
      <c r="C69" s="141" t="s">
        <v>90</v>
      </c>
      <c r="D69" s="112"/>
      <c r="E69" s="112">
        <v>0</v>
      </c>
      <c r="F69" s="112">
        <v>5385.06</v>
      </c>
      <c r="G69" s="108">
        <v>0</v>
      </c>
    </row>
    <row r="70" spans="1:7" ht="15" customHeight="1">
      <c r="A70" s="102"/>
      <c r="B70" s="136" t="s">
        <v>58</v>
      </c>
      <c r="C70" s="135" t="s">
        <v>41</v>
      </c>
      <c r="D70" s="112">
        <v>154950</v>
      </c>
      <c r="E70" s="112">
        <v>239870</v>
      </c>
      <c r="F70" s="112">
        <v>248754.01</v>
      </c>
      <c r="G70" s="108">
        <f aca="true" t="shared" si="3" ref="G70:G93">F70/E70*100</f>
        <v>103.70367699170384</v>
      </c>
    </row>
    <row r="71" spans="1:7" ht="81.75">
      <c r="A71" s="102"/>
      <c r="B71" s="136" t="s">
        <v>129</v>
      </c>
      <c r="C71" s="135" t="s">
        <v>118</v>
      </c>
      <c r="D71" s="112"/>
      <c r="E71" s="112">
        <v>115786.35</v>
      </c>
      <c r="F71" s="112">
        <v>114176.13</v>
      </c>
      <c r="G71" s="108">
        <f t="shared" si="3"/>
        <v>98.60931793773618</v>
      </c>
    </row>
    <row r="72" spans="1:7" ht="34.5" customHeight="1">
      <c r="A72" s="102"/>
      <c r="B72" s="136" t="s">
        <v>127</v>
      </c>
      <c r="C72" s="135" t="s">
        <v>128</v>
      </c>
      <c r="D72" s="112"/>
      <c r="E72" s="112">
        <v>6000</v>
      </c>
      <c r="F72" s="112">
        <v>6000</v>
      </c>
      <c r="G72" s="108">
        <f t="shared" si="3"/>
        <v>100</v>
      </c>
    </row>
    <row r="73" spans="1:7" ht="54.75">
      <c r="A73" s="102"/>
      <c r="B73" s="136" t="s">
        <v>83</v>
      </c>
      <c r="C73" s="135" t="s">
        <v>89</v>
      </c>
      <c r="D73" s="112"/>
      <c r="E73" s="112">
        <v>45000</v>
      </c>
      <c r="F73" s="112">
        <v>45000</v>
      </c>
      <c r="G73" s="108">
        <f t="shared" si="3"/>
        <v>100</v>
      </c>
    </row>
    <row r="74" spans="1:7" ht="54.75">
      <c r="A74" s="102"/>
      <c r="B74" s="136" t="s">
        <v>115</v>
      </c>
      <c r="C74" s="135" t="s">
        <v>110</v>
      </c>
      <c r="D74" s="112">
        <v>114962.96</v>
      </c>
      <c r="E74" s="112">
        <v>0</v>
      </c>
      <c r="F74" s="112">
        <v>0</v>
      </c>
      <c r="G74" s="108">
        <v>0</v>
      </c>
    </row>
    <row r="75" spans="1:7" ht="81.75">
      <c r="A75" s="102"/>
      <c r="B75" s="136" t="s">
        <v>117</v>
      </c>
      <c r="C75" s="135" t="s">
        <v>118</v>
      </c>
      <c r="D75" s="112">
        <v>9082605</v>
      </c>
      <c r="E75" s="112">
        <v>4290981.53</v>
      </c>
      <c r="F75" s="112">
        <v>62322</v>
      </c>
      <c r="G75" s="108">
        <f t="shared" si="3"/>
        <v>1.4523949722058112</v>
      </c>
    </row>
    <row r="76" spans="1:7" ht="21" customHeight="1">
      <c r="A76" s="102" t="s">
        <v>26</v>
      </c>
      <c r="B76" s="109"/>
      <c r="C76" s="103" t="s">
        <v>5</v>
      </c>
      <c r="D76" s="110">
        <f>SUM(D77:D78)</f>
        <v>3092600</v>
      </c>
      <c r="E76" s="110">
        <f>SUM(E77:E78)</f>
        <v>2672105</v>
      </c>
      <c r="F76" s="110">
        <f>SUM(F77:F78)</f>
        <v>2671636.2</v>
      </c>
      <c r="G76" s="104">
        <f t="shared" si="3"/>
        <v>99.9824557792452</v>
      </c>
    </row>
    <row r="77" spans="1:7" ht="52.5" customHeight="1">
      <c r="A77" s="105"/>
      <c r="B77" s="136" t="s">
        <v>54</v>
      </c>
      <c r="C77" s="135" t="s">
        <v>81</v>
      </c>
      <c r="D77" s="112">
        <v>2752600</v>
      </c>
      <c r="E77" s="112">
        <v>2407105</v>
      </c>
      <c r="F77" s="112">
        <v>2406636.2</v>
      </c>
      <c r="G77" s="108">
        <f t="shared" si="3"/>
        <v>99.9805243227861</v>
      </c>
    </row>
    <row r="78" spans="1:7" ht="55.5" customHeight="1">
      <c r="A78" s="102"/>
      <c r="B78" s="136" t="s">
        <v>91</v>
      </c>
      <c r="C78" s="135" t="s">
        <v>92</v>
      </c>
      <c r="D78" s="108">
        <v>340000</v>
      </c>
      <c r="E78" s="108">
        <v>265000</v>
      </c>
      <c r="F78" s="108">
        <v>265000</v>
      </c>
      <c r="G78" s="108">
        <f t="shared" si="3"/>
        <v>100</v>
      </c>
    </row>
    <row r="79" spans="1:7" ht="21.75" customHeight="1">
      <c r="A79" s="102" t="s">
        <v>65</v>
      </c>
      <c r="B79" s="142"/>
      <c r="C79" s="103" t="s">
        <v>67</v>
      </c>
      <c r="D79" s="110">
        <f>SUM(D80:D93)</f>
        <v>1538493.7999999998</v>
      </c>
      <c r="E79" s="110">
        <f>SUM(E80:E93)</f>
        <v>2398841.9</v>
      </c>
      <c r="F79" s="110">
        <f>SUM(F80:F93)</f>
        <v>2401175.05</v>
      </c>
      <c r="G79" s="104">
        <f t="shared" si="3"/>
        <v>100.09726151606739</v>
      </c>
    </row>
    <row r="80" spans="1:7" ht="58.5" customHeight="1">
      <c r="A80" s="102"/>
      <c r="B80" s="106" t="s">
        <v>87</v>
      </c>
      <c r="C80" s="135" t="s">
        <v>130</v>
      </c>
      <c r="D80" s="110"/>
      <c r="E80" s="112">
        <v>3137.24</v>
      </c>
      <c r="F80" s="112">
        <v>385.49</v>
      </c>
      <c r="G80" s="108">
        <f t="shared" si="3"/>
        <v>12.287552115872552</v>
      </c>
    </row>
    <row r="81" spans="1:7" ht="67.5" customHeight="1">
      <c r="A81" s="105"/>
      <c r="B81" s="136" t="s">
        <v>56</v>
      </c>
      <c r="C81" s="135" t="s">
        <v>107</v>
      </c>
      <c r="D81" s="112">
        <v>42500</v>
      </c>
      <c r="E81" s="112">
        <v>42500</v>
      </c>
      <c r="F81" s="112">
        <v>37439.01</v>
      </c>
      <c r="G81" s="108">
        <f>F81/E81*100</f>
        <v>88.09178823529412</v>
      </c>
    </row>
    <row r="82" spans="1:7" ht="17.25" customHeight="1">
      <c r="A82" s="105"/>
      <c r="B82" s="106" t="s">
        <v>61</v>
      </c>
      <c r="C82" s="135" t="s">
        <v>44</v>
      </c>
      <c r="D82" s="112">
        <v>3700</v>
      </c>
      <c r="E82" s="143">
        <v>3700</v>
      </c>
      <c r="F82" s="112">
        <v>5163.96</v>
      </c>
      <c r="G82" s="108">
        <f>F82/E82*100</f>
        <v>139.5664864864865</v>
      </c>
    </row>
    <row r="83" spans="1:7" ht="29.25" customHeight="1">
      <c r="A83" s="105"/>
      <c r="B83" s="106" t="s">
        <v>146</v>
      </c>
      <c r="C83" s="135" t="s">
        <v>149</v>
      </c>
      <c r="D83" s="112"/>
      <c r="E83" s="143">
        <v>0</v>
      </c>
      <c r="F83" s="112">
        <v>131.1</v>
      </c>
      <c r="G83" s="108">
        <v>0</v>
      </c>
    </row>
    <row r="84" spans="1:7" ht="16.5" customHeight="1">
      <c r="A84" s="105"/>
      <c r="B84" s="106" t="s">
        <v>60</v>
      </c>
      <c r="C84" s="135" t="s">
        <v>90</v>
      </c>
      <c r="D84" s="112">
        <v>2500</v>
      </c>
      <c r="E84" s="143">
        <v>2500</v>
      </c>
      <c r="F84" s="112">
        <v>10005.59</v>
      </c>
      <c r="G84" s="108">
        <f t="shared" si="3"/>
        <v>400.2236</v>
      </c>
    </row>
    <row r="85" spans="1:7" ht="18" customHeight="1">
      <c r="A85" s="105"/>
      <c r="B85" s="106" t="s">
        <v>58</v>
      </c>
      <c r="C85" s="135" t="s">
        <v>41</v>
      </c>
      <c r="D85" s="112">
        <v>200</v>
      </c>
      <c r="E85" s="112">
        <v>200</v>
      </c>
      <c r="F85" s="112">
        <v>6165.7</v>
      </c>
      <c r="G85" s="108">
        <v>0</v>
      </c>
    </row>
    <row r="86" spans="1:7" ht="84" customHeight="1">
      <c r="A86" s="105"/>
      <c r="B86" s="106" t="s">
        <v>129</v>
      </c>
      <c r="C86" s="135" t="s">
        <v>118</v>
      </c>
      <c r="D86" s="112"/>
      <c r="E86" s="112">
        <v>113600</v>
      </c>
      <c r="F86" s="112">
        <v>113237.44</v>
      </c>
      <c r="G86" s="108">
        <f>F86/E86*100</f>
        <v>99.68084507042254</v>
      </c>
    </row>
    <row r="87" spans="1:7" ht="54" customHeight="1">
      <c r="A87" s="105"/>
      <c r="B87" s="106" t="s">
        <v>54</v>
      </c>
      <c r="C87" s="135" t="s">
        <v>77</v>
      </c>
      <c r="D87" s="112">
        <v>772700</v>
      </c>
      <c r="E87" s="112">
        <v>852273</v>
      </c>
      <c r="F87" s="112">
        <v>851884.63</v>
      </c>
      <c r="G87" s="108">
        <f>F87/E87*100</f>
        <v>99.95443126791534</v>
      </c>
    </row>
    <row r="88" spans="1:7" ht="53.25" customHeight="1">
      <c r="A88" s="105"/>
      <c r="B88" s="106" t="s">
        <v>160</v>
      </c>
      <c r="C88" s="135" t="s">
        <v>161</v>
      </c>
      <c r="D88" s="112"/>
      <c r="E88" s="112">
        <v>76300</v>
      </c>
      <c r="F88" s="112">
        <v>72130.47</v>
      </c>
      <c r="G88" s="108">
        <f>F88/E88*100</f>
        <v>94.53534731323722</v>
      </c>
    </row>
    <row r="89" spans="1:7" ht="33" customHeight="1">
      <c r="A89" s="105"/>
      <c r="B89" s="106" t="s">
        <v>127</v>
      </c>
      <c r="C89" s="135" t="s">
        <v>128</v>
      </c>
      <c r="D89" s="112"/>
      <c r="E89" s="112">
        <v>106000</v>
      </c>
      <c r="F89" s="112">
        <v>106000</v>
      </c>
      <c r="G89" s="108">
        <f t="shared" si="3"/>
        <v>100</v>
      </c>
    </row>
    <row r="90" spans="1:7" ht="57" customHeight="1">
      <c r="A90" s="105"/>
      <c r="B90" s="140" t="s">
        <v>62</v>
      </c>
      <c r="C90" s="141" t="s">
        <v>98</v>
      </c>
      <c r="D90" s="112">
        <v>7905.6</v>
      </c>
      <c r="E90" s="112">
        <v>12744.55</v>
      </c>
      <c r="F90" s="112">
        <v>12744.55</v>
      </c>
      <c r="G90" s="108">
        <f>F90/E90*100</f>
        <v>100</v>
      </c>
    </row>
    <row r="91" spans="1:7" ht="55.5" customHeight="1">
      <c r="A91" s="105"/>
      <c r="B91" s="106" t="s">
        <v>83</v>
      </c>
      <c r="C91" s="135" t="s">
        <v>150</v>
      </c>
      <c r="D91" s="112">
        <v>708988.2</v>
      </c>
      <c r="E91" s="143">
        <v>1013887.11</v>
      </c>
      <c r="F91" s="112">
        <v>1013887.11</v>
      </c>
      <c r="G91" s="108">
        <f t="shared" si="3"/>
        <v>100</v>
      </c>
    </row>
    <row r="92" spans="1:7" ht="41.25" customHeight="1">
      <c r="A92" s="105"/>
      <c r="B92" s="140" t="s">
        <v>131</v>
      </c>
      <c r="C92" s="141" t="s">
        <v>132</v>
      </c>
      <c r="D92" s="112"/>
      <c r="E92" s="112">
        <v>22000</v>
      </c>
      <c r="F92" s="112">
        <v>22000</v>
      </c>
      <c r="G92" s="108">
        <f t="shared" si="3"/>
        <v>100</v>
      </c>
    </row>
    <row r="93" spans="1:7" ht="44.25" customHeight="1">
      <c r="A93" s="105"/>
      <c r="B93" s="140" t="s">
        <v>121</v>
      </c>
      <c r="C93" s="135" t="s">
        <v>122</v>
      </c>
      <c r="D93" s="112"/>
      <c r="E93" s="112">
        <v>150000</v>
      </c>
      <c r="F93" s="112">
        <v>150000</v>
      </c>
      <c r="G93" s="108">
        <f t="shared" si="3"/>
        <v>100</v>
      </c>
    </row>
    <row r="94" spans="1:7" ht="32.25" customHeight="1">
      <c r="A94" s="102" t="s">
        <v>28</v>
      </c>
      <c r="B94" s="109"/>
      <c r="C94" s="103" t="s">
        <v>71</v>
      </c>
      <c r="D94" s="139">
        <f>SUM(D95:D102)</f>
        <v>806573.55</v>
      </c>
      <c r="E94" s="139">
        <f>SUM(E95:E102)</f>
        <v>1486236.93</v>
      </c>
      <c r="F94" s="139">
        <f>SUM(F95:F102)</f>
        <v>1461995.06</v>
      </c>
      <c r="G94" s="104">
        <f aca="true" t="shared" si="4" ref="G94:G122">F94/E94*100</f>
        <v>98.36890945779419</v>
      </c>
    </row>
    <row r="95" spans="1:7" ht="16.5" customHeight="1">
      <c r="A95" s="102"/>
      <c r="B95" s="109" t="s">
        <v>59</v>
      </c>
      <c r="C95" s="135" t="s">
        <v>40</v>
      </c>
      <c r="D95" s="139"/>
      <c r="E95" s="143">
        <v>0</v>
      </c>
      <c r="F95" s="143">
        <v>180</v>
      </c>
      <c r="G95" s="108">
        <v>0</v>
      </c>
    </row>
    <row r="96" spans="1:7" ht="15.75" customHeight="1">
      <c r="A96" s="102"/>
      <c r="B96" s="109" t="s">
        <v>60</v>
      </c>
      <c r="C96" s="135" t="s">
        <v>90</v>
      </c>
      <c r="D96" s="139"/>
      <c r="E96" s="143">
        <v>0</v>
      </c>
      <c r="F96" s="112">
        <v>1204.85</v>
      </c>
      <c r="G96" s="108">
        <v>0</v>
      </c>
    </row>
    <row r="97" spans="1:7" ht="19.5" customHeight="1">
      <c r="A97" s="102"/>
      <c r="B97" s="109" t="s">
        <v>58</v>
      </c>
      <c r="C97" s="135" t="s">
        <v>41</v>
      </c>
      <c r="D97" s="139"/>
      <c r="E97" s="143">
        <v>15357.97</v>
      </c>
      <c r="F97" s="112">
        <v>15364.69</v>
      </c>
      <c r="G97" s="108">
        <v>0</v>
      </c>
    </row>
    <row r="98" spans="1:7" ht="53.25" customHeight="1">
      <c r="A98" s="105"/>
      <c r="B98" s="106" t="s">
        <v>115</v>
      </c>
      <c r="C98" s="135" t="s">
        <v>110</v>
      </c>
      <c r="D98" s="108">
        <v>113392.55</v>
      </c>
      <c r="E98" s="108">
        <v>0</v>
      </c>
      <c r="F98" s="108">
        <v>0</v>
      </c>
      <c r="G98" s="108">
        <f>0</f>
        <v>0</v>
      </c>
    </row>
    <row r="99" spans="1:7" ht="80.25" customHeight="1">
      <c r="A99" s="105"/>
      <c r="B99" s="106" t="s">
        <v>129</v>
      </c>
      <c r="C99" s="135" t="s">
        <v>118</v>
      </c>
      <c r="D99" s="108"/>
      <c r="E99" s="108">
        <v>755697.96</v>
      </c>
      <c r="F99" s="108">
        <v>735380.56</v>
      </c>
      <c r="G99" s="108">
        <f>F99/E99*100</f>
        <v>97.3114390834137</v>
      </c>
    </row>
    <row r="100" spans="1:7" ht="54" customHeight="1">
      <c r="A100" s="105"/>
      <c r="B100" s="106" t="s">
        <v>54</v>
      </c>
      <c r="C100" s="135" t="s">
        <v>77</v>
      </c>
      <c r="D100" s="108">
        <v>86000</v>
      </c>
      <c r="E100" s="108">
        <v>108000</v>
      </c>
      <c r="F100" s="108">
        <v>107658.96</v>
      </c>
      <c r="G100" s="108">
        <f t="shared" si="4"/>
        <v>99.68422222222223</v>
      </c>
    </row>
    <row r="101" spans="1:7" ht="39.75" customHeight="1">
      <c r="A101" s="105"/>
      <c r="B101" s="136" t="s">
        <v>74</v>
      </c>
      <c r="C101" s="135" t="s">
        <v>75</v>
      </c>
      <c r="D101" s="112">
        <v>20781</v>
      </c>
      <c r="E101" s="112">
        <v>20781</v>
      </c>
      <c r="F101" s="112">
        <v>15806</v>
      </c>
      <c r="G101" s="108">
        <f t="shared" si="4"/>
        <v>76.05986237428421</v>
      </c>
    </row>
    <row r="102" spans="1:7" ht="69.75" customHeight="1">
      <c r="A102" s="105"/>
      <c r="B102" s="106" t="s">
        <v>99</v>
      </c>
      <c r="C102" s="135" t="s">
        <v>111</v>
      </c>
      <c r="D102" s="108">
        <v>586400</v>
      </c>
      <c r="E102" s="108">
        <v>586400</v>
      </c>
      <c r="F102" s="108">
        <v>586400</v>
      </c>
      <c r="G102" s="108">
        <f t="shared" si="4"/>
        <v>100</v>
      </c>
    </row>
    <row r="103" spans="1:7" ht="20.25" customHeight="1">
      <c r="A103" s="102" t="s">
        <v>45</v>
      </c>
      <c r="B103" s="109"/>
      <c r="C103" s="103" t="s">
        <v>46</v>
      </c>
      <c r="D103" s="104">
        <f>SUM(D104:D109)</f>
        <v>263017</v>
      </c>
      <c r="E103" s="104">
        <f>SUM(E104:E109)</f>
        <v>298364.70999999996</v>
      </c>
      <c r="F103" s="104">
        <f>SUM(F104:F109)</f>
        <v>352901.99</v>
      </c>
      <c r="G103" s="104">
        <f t="shared" si="4"/>
        <v>118.27873008171778</v>
      </c>
    </row>
    <row r="104" spans="1:7" ht="40.5" customHeight="1">
      <c r="A104" s="105"/>
      <c r="B104" s="106" t="s">
        <v>87</v>
      </c>
      <c r="C104" s="135" t="s">
        <v>88</v>
      </c>
      <c r="D104" s="108">
        <v>29053</v>
      </c>
      <c r="E104" s="108">
        <v>35053</v>
      </c>
      <c r="F104" s="108">
        <v>36081.6</v>
      </c>
      <c r="G104" s="108">
        <f t="shared" si="4"/>
        <v>102.93441360225944</v>
      </c>
    </row>
    <row r="105" spans="1:7" ht="68.25" customHeight="1">
      <c r="A105" s="105"/>
      <c r="B105" s="136" t="s">
        <v>56</v>
      </c>
      <c r="C105" s="135" t="s">
        <v>109</v>
      </c>
      <c r="D105" s="108">
        <v>53784</v>
      </c>
      <c r="E105" s="118">
        <v>47784</v>
      </c>
      <c r="F105" s="108">
        <v>47844</v>
      </c>
      <c r="G105" s="108">
        <f t="shared" si="4"/>
        <v>100.12556504269212</v>
      </c>
    </row>
    <row r="106" spans="1:7" ht="19.5" customHeight="1">
      <c r="A106" s="105"/>
      <c r="B106" s="106" t="s">
        <v>61</v>
      </c>
      <c r="C106" s="135" t="s">
        <v>44</v>
      </c>
      <c r="D106" s="108">
        <v>158700</v>
      </c>
      <c r="E106" s="108">
        <v>193747.71</v>
      </c>
      <c r="F106" s="108">
        <v>199448.47</v>
      </c>
      <c r="G106" s="108">
        <f>F106/E106*100</f>
        <v>102.94236251876217</v>
      </c>
    </row>
    <row r="107" spans="1:7" ht="19.5" customHeight="1">
      <c r="A107" s="105"/>
      <c r="B107" s="106" t="s">
        <v>60</v>
      </c>
      <c r="C107" s="135" t="s">
        <v>90</v>
      </c>
      <c r="D107" s="108"/>
      <c r="E107" s="108">
        <v>0</v>
      </c>
      <c r="F107" s="108">
        <v>1910.94</v>
      </c>
      <c r="G107" s="108">
        <v>0</v>
      </c>
    </row>
    <row r="108" spans="1:7" ht="20.25" customHeight="1">
      <c r="A108" s="105"/>
      <c r="B108" s="106" t="s">
        <v>58</v>
      </c>
      <c r="C108" s="135" t="s">
        <v>41</v>
      </c>
      <c r="D108" s="108">
        <v>21480</v>
      </c>
      <c r="E108" s="118">
        <v>21780</v>
      </c>
      <c r="F108" s="108">
        <v>67606.17</v>
      </c>
      <c r="G108" s="108">
        <f t="shared" si="4"/>
        <v>310.4048209366391</v>
      </c>
    </row>
    <row r="109" spans="1:7" ht="40.5" customHeight="1">
      <c r="A109" s="105"/>
      <c r="B109" s="106" t="s">
        <v>162</v>
      </c>
      <c r="C109" s="135" t="s">
        <v>163</v>
      </c>
      <c r="D109" s="108"/>
      <c r="E109" s="118">
        <v>0</v>
      </c>
      <c r="F109" s="108">
        <v>10.81</v>
      </c>
      <c r="G109" s="108">
        <v>0</v>
      </c>
    </row>
    <row r="110" spans="1:7" ht="28.5">
      <c r="A110" s="102" t="s">
        <v>133</v>
      </c>
      <c r="B110" s="106"/>
      <c r="C110" s="103" t="s">
        <v>134</v>
      </c>
      <c r="D110" s="104">
        <f>SUM(D111:D114)</f>
        <v>0</v>
      </c>
      <c r="E110" s="104">
        <f>SUM(E111:E114)</f>
        <v>1163050</v>
      </c>
      <c r="F110" s="104">
        <f>SUM(F111:F114)</f>
        <v>1814964.9100000001</v>
      </c>
      <c r="G110" s="104">
        <f t="shared" si="4"/>
        <v>156.05218262327503</v>
      </c>
    </row>
    <row r="111" spans="1:7" ht="27">
      <c r="A111" s="105"/>
      <c r="B111" s="106" t="s">
        <v>135</v>
      </c>
      <c r="C111" s="135" t="s">
        <v>137</v>
      </c>
      <c r="D111" s="108"/>
      <c r="E111" s="108">
        <v>1000</v>
      </c>
      <c r="F111" s="108">
        <v>251.8</v>
      </c>
      <c r="G111" s="108">
        <f t="shared" si="4"/>
        <v>25.180000000000003</v>
      </c>
    </row>
    <row r="112" spans="1:7" ht="27">
      <c r="A112" s="105"/>
      <c r="B112" s="106" t="s">
        <v>136</v>
      </c>
      <c r="C112" s="135" t="s">
        <v>138</v>
      </c>
      <c r="D112" s="108"/>
      <c r="E112" s="108">
        <v>3000</v>
      </c>
      <c r="F112" s="108">
        <v>0</v>
      </c>
      <c r="G112" s="108">
        <f t="shared" si="4"/>
        <v>0</v>
      </c>
    </row>
    <row r="113" spans="1:7" ht="16.5" customHeight="1">
      <c r="A113" s="105"/>
      <c r="B113" s="106" t="s">
        <v>59</v>
      </c>
      <c r="C113" s="135" t="s">
        <v>40</v>
      </c>
      <c r="D113" s="108"/>
      <c r="E113" s="108">
        <v>1159050</v>
      </c>
      <c r="F113" s="108">
        <v>1813674.09</v>
      </c>
      <c r="G113" s="108">
        <f t="shared" si="4"/>
        <v>156.47936585997152</v>
      </c>
    </row>
    <row r="114" spans="1:7" ht="18" customHeight="1">
      <c r="A114" s="105"/>
      <c r="B114" s="106" t="s">
        <v>60</v>
      </c>
      <c r="C114" s="135" t="s">
        <v>90</v>
      </c>
      <c r="D114" s="108"/>
      <c r="E114" s="108">
        <v>0</v>
      </c>
      <c r="F114" s="108">
        <v>1039.02</v>
      </c>
      <c r="G114" s="108">
        <v>0</v>
      </c>
    </row>
    <row r="115" spans="1:7" ht="21" customHeight="1">
      <c r="A115" s="102" t="s">
        <v>164</v>
      </c>
      <c r="B115" s="102"/>
      <c r="C115" s="138" t="s">
        <v>165</v>
      </c>
      <c r="D115" s="110"/>
      <c r="E115" s="110">
        <f>E116</f>
        <v>0</v>
      </c>
      <c r="F115" s="110">
        <f>F116</f>
        <v>0.37</v>
      </c>
      <c r="G115" s="110">
        <v>0</v>
      </c>
    </row>
    <row r="116" spans="1:7" ht="15" customHeight="1">
      <c r="A116" s="105"/>
      <c r="B116" s="106" t="s">
        <v>60</v>
      </c>
      <c r="C116" s="135" t="s">
        <v>90</v>
      </c>
      <c r="D116" s="112"/>
      <c r="E116" s="112">
        <v>0</v>
      </c>
      <c r="F116" s="112">
        <v>0.37</v>
      </c>
      <c r="G116" s="108">
        <v>0</v>
      </c>
    </row>
    <row r="117" spans="1:7" ht="21" customHeight="1">
      <c r="A117" s="102" t="s">
        <v>51</v>
      </c>
      <c r="B117" s="102"/>
      <c r="C117" s="103" t="s">
        <v>52</v>
      </c>
      <c r="D117" s="110">
        <f>SUM(D118:D121)</f>
        <v>470444</v>
      </c>
      <c r="E117" s="110">
        <f>SUM(E118:E121)</f>
        <v>570444</v>
      </c>
      <c r="F117" s="110">
        <f>SUM(F118:F121)</f>
        <v>570532.73</v>
      </c>
      <c r="G117" s="110">
        <f t="shared" si="4"/>
        <v>100.01555455049049</v>
      </c>
    </row>
    <row r="118" spans="1:7" ht="15" customHeight="1">
      <c r="A118" s="105"/>
      <c r="B118" s="106" t="s">
        <v>61</v>
      </c>
      <c r="C118" s="135" t="s">
        <v>44</v>
      </c>
      <c r="D118" s="112">
        <v>96000</v>
      </c>
      <c r="E118" s="112">
        <v>96000</v>
      </c>
      <c r="F118" s="112">
        <v>95524.88</v>
      </c>
      <c r="G118" s="108">
        <f t="shared" si="4"/>
        <v>99.50508333333333</v>
      </c>
    </row>
    <row r="119" spans="1:7" ht="16.5" customHeight="1">
      <c r="A119" s="105"/>
      <c r="B119" s="106" t="s">
        <v>60</v>
      </c>
      <c r="C119" s="135" t="s">
        <v>90</v>
      </c>
      <c r="D119" s="112"/>
      <c r="E119" s="112">
        <v>0</v>
      </c>
      <c r="F119" s="112">
        <v>563.85</v>
      </c>
      <c r="G119" s="108">
        <v>0</v>
      </c>
    </row>
    <row r="120" spans="1:7" ht="52.5" customHeight="1">
      <c r="A120" s="105"/>
      <c r="B120" s="106" t="s">
        <v>62</v>
      </c>
      <c r="C120" s="135" t="s">
        <v>86</v>
      </c>
      <c r="D120" s="112">
        <v>374444</v>
      </c>
      <c r="E120" s="112">
        <v>374444</v>
      </c>
      <c r="F120" s="112">
        <v>374444</v>
      </c>
      <c r="G120" s="108">
        <f t="shared" si="4"/>
        <v>100</v>
      </c>
    </row>
    <row r="121" spans="1:7" ht="55.5" customHeight="1">
      <c r="A121" s="105"/>
      <c r="B121" s="106" t="s">
        <v>119</v>
      </c>
      <c r="C121" s="135" t="s">
        <v>120</v>
      </c>
      <c r="D121" s="112"/>
      <c r="E121" s="112">
        <v>100000</v>
      </c>
      <c r="F121" s="112">
        <v>100000</v>
      </c>
      <c r="G121" s="108">
        <f t="shared" si="4"/>
        <v>100</v>
      </c>
    </row>
    <row r="122" spans="1:7" ht="21.75" customHeight="1">
      <c r="A122" s="105"/>
      <c r="B122" s="106"/>
      <c r="C122" s="144" t="s">
        <v>10</v>
      </c>
      <c r="D122" s="145">
        <f>D6+D9+D14+D25+D31+D34+D41+D43+D45+D53+D60+D64+D76+D79+D94+D103+D115+D117+D110</f>
        <v>66474783.32999999</v>
      </c>
      <c r="E122" s="145">
        <f>E6+E9+E14+E25+E31+E34+E41+E43+E45+E53+E60+E64+E76+E79+E94+E103+E115+E117+E110</f>
        <v>66815419.03000001</v>
      </c>
      <c r="F122" s="145">
        <f>F6+F9+F14+F25+F31+F34+F41+F43+F45+F53+F60+F64+F76+F79+F94+F103+F115+F117+F110</f>
        <v>62989366.989999995</v>
      </c>
      <c r="G122" s="123">
        <f t="shared" si="4"/>
        <v>94.27369895221022</v>
      </c>
    </row>
    <row r="123" spans="1:7" ht="20.25" customHeight="1" hidden="1">
      <c r="A123" s="146"/>
      <c r="B123" s="147"/>
      <c r="C123" s="148" t="s">
        <v>93</v>
      </c>
      <c r="D123" s="149">
        <v>666664</v>
      </c>
      <c r="E123" s="123" t="e">
        <f>#REF!+#REF!+#REF!+#REF!+#REF!+#REF!+#REF!+#REF!+#REF!+#REF!+#REF!+#REF!+#REF!+#REF!+#REF!+#REF!</f>
        <v>#REF!</v>
      </c>
      <c r="F123" s="150"/>
      <c r="G123" s="150"/>
    </row>
    <row r="124" spans="1:7" ht="4.5" customHeight="1" hidden="1">
      <c r="A124" s="146"/>
      <c r="B124" s="146"/>
      <c r="C124" s="151"/>
      <c r="D124" s="152">
        <f>D122+D123</f>
        <v>67141447.32999998</v>
      </c>
      <c r="E124" s="123" t="e">
        <f>E8+E13+E17+E26+E33+E38+#REF!+E57+E61+E68+#REF!+#REF!+E84+E100+E104+E118</f>
        <v>#REF!</v>
      </c>
      <c r="F124" s="150"/>
      <c r="G124" s="150"/>
    </row>
    <row r="125" spans="1:7" ht="30" customHeight="1">
      <c r="A125" s="146"/>
      <c r="B125" s="147"/>
      <c r="C125" s="153" t="s">
        <v>76</v>
      </c>
      <c r="D125" s="151"/>
      <c r="E125" s="150"/>
      <c r="F125" s="150"/>
      <c r="G125" s="150"/>
    </row>
    <row r="126" spans="1:7" ht="21.75" customHeight="1">
      <c r="A126" s="154"/>
      <c r="B126" s="155"/>
      <c r="C126" s="156" t="s">
        <v>102</v>
      </c>
      <c r="D126" s="157"/>
      <c r="E126" s="150"/>
      <c r="F126" s="150"/>
      <c r="G126" s="150"/>
    </row>
    <row r="127" spans="1:7" ht="20.25" customHeight="1">
      <c r="A127" s="158"/>
      <c r="B127" s="147"/>
      <c r="C127" s="156" t="s">
        <v>101</v>
      </c>
      <c r="D127" s="157"/>
      <c r="E127" s="150"/>
      <c r="F127" s="150"/>
      <c r="G127" s="150"/>
    </row>
    <row r="128" spans="1:7" ht="20.25" customHeight="1">
      <c r="A128" s="158"/>
      <c r="B128" s="159"/>
      <c r="C128" s="156" t="s">
        <v>153</v>
      </c>
      <c r="D128" s="157"/>
      <c r="E128" s="150"/>
      <c r="F128" s="150"/>
      <c r="G128" s="150"/>
    </row>
    <row r="129" spans="1:7" ht="19.5" customHeight="1">
      <c r="A129" s="158"/>
      <c r="B129" s="147"/>
      <c r="C129" s="156" t="s">
        <v>154</v>
      </c>
      <c r="D129" s="157"/>
      <c r="E129" s="150"/>
      <c r="F129" s="150"/>
      <c r="G129" s="150"/>
    </row>
    <row r="130" spans="1:7" ht="19.5" customHeight="1">
      <c r="A130" s="158"/>
      <c r="B130" s="159"/>
      <c r="C130" s="156" t="s">
        <v>155</v>
      </c>
      <c r="D130" s="157"/>
      <c r="E130" s="150"/>
      <c r="F130" s="150"/>
      <c r="G130" s="150"/>
    </row>
  </sheetData>
  <sheetProtection/>
  <mergeCells count="6">
    <mergeCell ref="F3:F4"/>
    <mergeCell ref="G3:G4"/>
    <mergeCell ref="A3:B3"/>
    <mergeCell ref="C3:C4"/>
    <mergeCell ref="D3:D4"/>
    <mergeCell ref="E3:E4"/>
  </mergeCells>
  <printOptions horizontalCentered="1"/>
  <pageMargins left="0.1968503937007874" right="0" top="0.5905511811023623" bottom="0.3937007874015748" header="0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9.125" style="0" customWidth="1"/>
    <col min="2" max="2" width="12.375" style="0" customWidth="1"/>
    <col min="3" max="3" width="38.25390625" style="0" customWidth="1"/>
    <col min="4" max="4" width="14.875" style="0" customWidth="1"/>
    <col min="5" max="5" width="16.625" style="0" customWidth="1"/>
    <col min="6" max="6" width="13.625" style="0" customWidth="1"/>
    <col min="7" max="7" width="13.875" style="0" customWidth="1"/>
  </cols>
  <sheetData>
    <row r="1" ht="12" customHeight="1">
      <c r="A1" s="3"/>
    </row>
    <row r="2" spans="1:5" ht="20.25" customHeight="1">
      <c r="A2" s="97" t="s">
        <v>166</v>
      </c>
      <c r="B2" s="97"/>
      <c r="C2" s="98"/>
      <c r="D2" s="98"/>
      <c r="E2" s="98"/>
    </row>
    <row r="3" spans="1:2" ht="14.25" customHeight="1">
      <c r="A3" s="1"/>
      <c r="B3" s="1"/>
    </row>
    <row r="4" spans="1:2" ht="4.5" customHeight="1">
      <c r="A4" s="3"/>
      <c r="B4" s="1"/>
    </row>
    <row r="5" spans="1:7" ht="19.5" customHeight="1">
      <c r="A5" s="169" t="s">
        <v>15</v>
      </c>
      <c r="B5" s="169"/>
      <c r="C5" s="168" t="s">
        <v>13</v>
      </c>
      <c r="D5" s="168" t="s">
        <v>139</v>
      </c>
      <c r="E5" s="165" t="s">
        <v>152</v>
      </c>
      <c r="F5" s="165" t="s">
        <v>95</v>
      </c>
      <c r="G5" s="165" t="s">
        <v>96</v>
      </c>
    </row>
    <row r="6" spans="1:7" ht="24" customHeight="1">
      <c r="A6" s="99" t="s">
        <v>0</v>
      </c>
      <c r="B6" s="99" t="s">
        <v>1</v>
      </c>
      <c r="C6" s="168"/>
      <c r="D6" s="168"/>
      <c r="E6" s="165"/>
      <c r="F6" s="165"/>
      <c r="G6" s="165"/>
    </row>
    <row r="7" spans="1:7" s="101" customFormat="1" ht="11.25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</row>
    <row r="8" spans="1:7" ht="20.25" customHeight="1">
      <c r="A8" s="102" t="s">
        <v>17</v>
      </c>
      <c r="B8" s="102"/>
      <c r="C8" s="103" t="s">
        <v>21</v>
      </c>
      <c r="D8" s="104">
        <f>SUM(D9)</f>
        <v>165000</v>
      </c>
      <c r="E8" s="104">
        <f>SUM(E9)</f>
        <v>211669</v>
      </c>
      <c r="F8" s="104">
        <f>SUM(F9)</f>
        <v>121480.25</v>
      </c>
      <c r="G8" s="104">
        <f aca="true" t="shared" si="0" ref="G8:G32">F8/E8*100</f>
        <v>57.39161143105509</v>
      </c>
    </row>
    <row r="9" spans="1:7" ht="37.5" customHeight="1">
      <c r="A9" s="105"/>
      <c r="B9" s="106" t="s">
        <v>18</v>
      </c>
      <c r="C9" s="107" t="s">
        <v>22</v>
      </c>
      <c r="D9" s="108">
        <v>165000</v>
      </c>
      <c r="E9" s="108">
        <v>211669</v>
      </c>
      <c r="F9" s="108">
        <v>121480.25</v>
      </c>
      <c r="G9" s="108">
        <v>0</v>
      </c>
    </row>
    <row r="10" spans="1:7" ht="19.5" customHeight="1">
      <c r="A10" s="102" t="s">
        <v>23</v>
      </c>
      <c r="B10" s="109"/>
      <c r="C10" s="103" t="s">
        <v>24</v>
      </c>
      <c r="D10" s="110">
        <f>SUM(D11)</f>
        <v>20000</v>
      </c>
      <c r="E10" s="110">
        <f>SUM(E11)</f>
        <v>40000</v>
      </c>
      <c r="F10" s="110">
        <f>SUM(F11)</f>
        <v>29656.9</v>
      </c>
      <c r="G10" s="104">
        <f t="shared" si="0"/>
        <v>74.14225</v>
      </c>
    </row>
    <row r="11" spans="1:7" ht="21.75" customHeight="1">
      <c r="A11" s="105"/>
      <c r="B11" s="111" t="s">
        <v>25</v>
      </c>
      <c r="C11" s="107" t="s">
        <v>4</v>
      </c>
      <c r="D11" s="112">
        <v>20000</v>
      </c>
      <c r="E11" s="112">
        <v>40000</v>
      </c>
      <c r="F11" s="112">
        <v>29656.9</v>
      </c>
      <c r="G11" s="108">
        <f t="shared" si="0"/>
        <v>74.14225</v>
      </c>
    </row>
    <row r="12" spans="1:7" ht="19.5" customHeight="1">
      <c r="A12" s="113">
        <v>710</v>
      </c>
      <c r="B12" s="114"/>
      <c r="C12" s="103" t="s">
        <v>20</v>
      </c>
      <c r="D12" s="104">
        <f>SUM(D13:D15)</f>
        <v>380000</v>
      </c>
      <c r="E12" s="104">
        <f>SUM(E13:E15)</f>
        <v>418602</v>
      </c>
      <c r="F12" s="104">
        <f>SUM(F13:F15)</f>
        <v>418542.32</v>
      </c>
      <c r="G12" s="104">
        <f t="shared" si="0"/>
        <v>99.98574302081691</v>
      </c>
    </row>
    <row r="13" spans="1:7" ht="33.75" customHeight="1">
      <c r="A13" s="115"/>
      <c r="B13" s="116">
        <v>71013</v>
      </c>
      <c r="C13" s="107" t="s">
        <v>38</v>
      </c>
      <c r="D13" s="117">
        <v>25000</v>
      </c>
      <c r="E13" s="118">
        <v>25000</v>
      </c>
      <c r="F13" s="108">
        <v>24999.68</v>
      </c>
      <c r="G13" s="108">
        <f>F13/E13*100</f>
        <v>99.99871999999999</v>
      </c>
    </row>
    <row r="14" spans="1:7" ht="22.5" customHeight="1">
      <c r="A14" s="115"/>
      <c r="B14" s="116">
        <v>71014</v>
      </c>
      <c r="C14" s="107" t="s">
        <v>3</v>
      </c>
      <c r="D14" s="117">
        <v>25000</v>
      </c>
      <c r="E14" s="118">
        <v>45000</v>
      </c>
      <c r="F14" s="108">
        <v>45000</v>
      </c>
      <c r="G14" s="108">
        <f t="shared" si="0"/>
        <v>100</v>
      </c>
    </row>
    <row r="15" spans="1:7" ht="24.75" customHeight="1">
      <c r="A15" s="115"/>
      <c r="B15" s="116">
        <v>71015</v>
      </c>
      <c r="C15" s="107" t="s">
        <v>31</v>
      </c>
      <c r="D15" s="108">
        <v>330000</v>
      </c>
      <c r="E15" s="118">
        <v>348602</v>
      </c>
      <c r="F15" s="108">
        <v>348542.64</v>
      </c>
      <c r="G15" s="108">
        <f t="shared" si="0"/>
        <v>99.98297198524392</v>
      </c>
    </row>
    <row r="16" spans="1:7" ht="19.5" customHeight="1">
      <c r="A16" s="113">
        <v>750</v>
      </c>
      <c r="B16" s="114"/>
      <c r="C16" s="103" t="s">
        <v>30</v>
      </c>
      <c r="D16" s="104">
        <f>SUM(D17:D18)</f>
        <v>175387</v>
      </c>
      <c r="E16" s="104">
        <f>SUM(E17:E18)</f>
        <v>171786</v>
      </c>
      <c r="F16" s="104">
        <f>SUM(F17:F18)</f>
        <v>171785.63</v>
      </c>
      <c r="G16" s="104">
        <f t="shared" si="0"/>
        <v>99.99978461574285</v>
      </c>
    </row>
    <row r="17" spans="1:7" ht="21" customHeight="1">
      <c r="A17" s="113"/>
      <c r="B17" s="114">
        <v>75011</v>
      </c>
      <c r="C17" s="107" t="s">
        <v>7</v>
      </c>
      <c r="D17" s="108">
        <v>150387</v>
      </c>
      <c r="E17" s="108">
        <v>150387</v>
      </c>
      <c r="F17" s="108">
        <v>150387</v>
      </c>
      <c r="G17" s="108">
        <f t="shared" si="0"/>
        <v>100</v>
      </c>
    </row>
    <row r="18" spans="1:7" ht="25.5" customHeight="1">
      <c r="A18" s="115"/>
      <c r="B18" s="116">
        <v>75045</v>
      </c>
      <c r="C18" s="107" t="s">
        <v>143</v>
      </c>
      <c r="D18" s="108">
        <v>25000</v>
      </c>
      <c r="E18" s="108">
        <v>21399</v>
      </c>
      <c r="F18" s="108">
        <v>21398.63</v>
      </c>
      <c r="G18" s="108">
        <f t="shared" si="0"/>
        <v>99.99827094724053</v>
      </c>
    </row>
    <row r="19" spans="1:7" ht="24.75" customHeight="1">
      <c r="A19" s="113">
        <v>752</v>
      </c>
      <c r="B19" s="116"/>
      <c r="C19" s="103" t="s">
        <v>108</v>
      </c>
      <c r="D19" s="104">
        <f>SUM(D20)</f>
        <v>10000</v>
      </c>
      <c r="E19" s="104">
        <f>SUM(E20)</f>
        <v>10000</v>
      </c>
      <c r="F19" s="104">
        <f>SUM(F20)</f>
        <v>9369.18</v>
      </c>
      <c r="G19" s="104">
        <f t="shared" si="0"/>
        <v>93.6918</v>
      </c>
    </row>
    <row r="20" spans="1:7" ht="24" customHeight="1">
      <c r="A20" s="115"/>
      <c r="B20" s="116">
        <v>75212</v>
      </c>
      <c r="C20" s="107" t="s">
        <v>144</v>
      </c>
      <c r="D20" s="108">
        <v>10000</v>
      </c>
      <c r="E20" s="108">
        <v>10000</v>
      </c>
      <c r="F20" s="108">
        <v>9369.18</v>
      </c>
      <c r="G20" s="108">
        <f t="shared" si="0"/>
        <v>93.6918</v>
      </c>
    </row>
    <row r="21" spans="1:7" ht="36.75" customHeight="1">
      <c r="A21" s="102" t="s">
        <v>32</v>
      </c>
      <c r="B21" s="119"/>
      <c r="C21" s="103" t="s">
        <v>33</v>
      </c>
      <c r="D21" s="104">
        <f>SUM(D22:D24)</f>
        <v>3307569</v>
      </c>
      <c r="E21" s="104">
        <f>SUM(E22:E24)</f>
        <v>3772418</v>
      </c>
      <c r="F21" s="104">
        <f>SUM(F22:F24)</f>
        <v>3772416.0700000003</v>
      </c>
      <c r="G21" s="104">
        <f t="shared" si="0"/>
        <v>99.99994883917954</v>
      </c>
    </row>
    <row r="22" spans="1:7" ht="32.25" customHeight="1">
      <c r="A22" s="105"/>
      <c r="B22" s="120" t="s">
        <v>35</v>
      </c>
      <c r="C22" s="107" t="s">
        <v>34</v>
      </c>
      <c r="D22" s="108">
        <v>3307069</v>
      </c>
      <c r="E22" s="108">
        <v>3722327</v>
      </c>
      <c r="F22" s="108">
        <v>3722325.08</v>
      </c>
      <c r="G22" s="108">
        <f t="shared" si="0"/>
        <v>99.99994841936241</v>
      </c>
    </row>
    <row r="23" spans="1:7" ht="21.75" customHeight="1">
      <c r="A23" s="105"/>
      <c r="B23" s="120" t="s">
        <v>49</v>
      </c>
      <c r="C23" s="107" t="s">
        <v>53</v>
      </c>
      <c r="D23" s="108">
        <v>500</v>
      </c>
      <c r="E23" s="108">
        <v>500</v>
      </c>
      <c r="F23" s="108">
        <v>500</v>
      </c>
      <c r="G23" s="108">
        <f t="shared" si="0"/>
        <v>100</v>
      </c>
    </row>
    <row r="24" spans="1:7" ht="21" customHeight="1">
      <c r="A24" s="105"/>
      <c r="B24" s="120" t="s">
        <v>167</v>
      </c>
      <c r="C24" s="107" t="s">
        <v>168</v>
      </c>
      <c r="D24" s="108"/>
      <c r="E24" s="108">
        <v>49591</v>
      </c>
      <c r="F24" s="108">
        <v>49590.99</v>
      </c>
      <c r="G24" s="108">
        <f t="shared" si="0"/>
        <v>99.99997983505071</v>
      </c>
    </row>
    <row r="25" spans="1:7" ht="19.5" customHeight="1">
      <c r="A25" s="102" t="s">
        <v>26</v>
      </c>
      <c r="B25" s="121"/>
      <c r="C25" s="103" t="s">
        <v>5</v>
      </c>
      <c r="D25" s="110">
        <f>SUM(D26)</f>
        <v>2752600</v>
      </c>
      <c r="E25" s="110">
        <f>SUM(E26)</f>
        <v>2407105</v>
      </c>
      <c r="F25" s="110">
        <f>SUM(F26)</f>
        <v>2406636.2</v>
      </c>
      <c r="G25" s="104">
        <f t="shared" si="0"/>
        <v>99.9805243227861</v>
      </c>
    </row>
    <row r="26" spans="1:7" ht="44.25" customHeight="1">
      <c r="A26" s="105"/>
      <c r="B26" s="111" t="s">
        <v>27</v>
      </c>
      <c r="C26" s="107" t="s">
        <v>141</v>
      </c>
      <c r="D26" s="112">
        <v>2752600</v>
      </c>
      <c r="E26" s="112">
        <v>2407105</v>
      </c>
      <c r="F26" s="112">
        <v>2406636.2</v>
      </c>
      <c r="G26" s="108">
        <f t="shared" si="0"/>
        <v>99.9805243227861</v>
      </c>
    </row>
    <row r="27" spans="1:7" ht="24" customHeight="1">
      <c r="A27" s="102" t="s">
        <v>65</v>
      </c>
      <c r="B27" s="121"/>
      <c r="C27" s="103" t="s">
        <v>67</v>
      </c>
      <c r="D27" s="104">
        <f>SUM(D28:D29)</f>
        <v>772700</v>
      </c>
      <c r="E27" s="104">
        <f>SUM(E28:E29)</f>
        <v>852273</v>
      </c>
      <c r="F27" s="104">
        <f>SUM(F28:F29)</f>
        <v>851884.63</v>
      </c>
      <c r="G27" s="104">
        <f t="shared" si="0"/>
        <v>99.95443126791534</v>
      </c>
    </row>
    <row r="28" spans="1:7" ht="19.5" customHeight="1">
      <c r="A28" s="105"/>
      <c r="B28" s="120" t="s">
        <v>66</v>
      </c>
      <c r="C28" s="107" t="s">
        <v>50</v>
      </c>
      <c r="D28" s="112">
        <v>472700</v>
      </c>
      <c r="E28" s="112">
        <v>513473</v>
      </c>
      <c r="F28" s="112">
        <v>513117.62</v>
      </c>
      <c r="G28" s="108">
        <f t="shared" si="0"/>
        <v>99.9307889606659</v>
      </c>
    </row>
    <row r="29" spans="1:7" ht="28.5" customHeight="1">
      <c r="A29" s="105"/>
      <c r="B29" s="120" t="s">
        <v>140</v>
      </c>
      <c r="C29" s="107" t="s">
        <v>145</v>
      </c>
      <c r="D29" s="112">
        <v>300000</v>
      </c>
      <c r="E29" s="112">
        <v>338800</v>
      </c>
      <c r="F29" s="112">
        <v>338767.01</v>
      </c>
      <c r="G29" s="108">
        <f t="shared" si="0"/>
        <v>99.9902626918536</v>
      </c>
    </row>
    <row r="30" spans="1:7" ht="36.75" customHeight="1">
      <c r="A30" s="102" t="s">
        <v>28</v>
      </c>
      <c r="B30" s="121"/>
      <c r="C30" s="103" t="s">
        <v>71</v>
      </c>
      <c r="D30" s="110">
        <f>SUM(D31)</f>
        <v>86000</v>
      </c>
      <c r="E30" s="110">
        <f>SUM(E31)</f>
        <v>108000</v>
      </c>
      <c r="F30" s="110">
        <f>SUM(F31)</f>
        <v>107658.96</v>
      </c>
      <c r="G30" s="104">
        <f t="shared" si="0"/>
        <v>99.68422222222223</v>
      </c>
    </row>
    <row r="31" spans="1:7" ht="32.25" customHeight="1">
      <c r="A31" s="102"/>
      <c r="B31" s="120" t="s">
        <v>29</v>
      </c>
      <c r="C31" s="107" t="s">
        <v>142</v>
      </c>
      <c r="D31" s="112">
        <v>86000</v>
      </c>
      <c r="E31" s="112">
        <v>108000</v>
      </c>
      <c r="F31" s="112">
        <v>107658.96</v>
      </c>
      <c r="G31" s="108">
        <f t="shared" si="0"/>
        <v>99.68422222222223</v>
      </c>
    </row>
    <row r="32" spans="1:7" ht="24.75" customHeight="1">
      <c r="A32" s="105"/>
      <c r="B32" s="106"/>
      <c r="C32" s="122" t="s">
        <v>10</v>
      </c>
      <c r="D32" s="123">
        <f>D8+D10+D12+D16+D19+D21+D25+D27+D30</f>
        <v>7669256</v>
      </c>
      <c r="E32" s="123">
        <f>E8+E10+E12+E16+E19+E21+E25+E27+E30</f>
        <v>7991853</v>
      </c>
      <c r="F32" s="123">
        <f>F8+F10+F12+F16+F19+F21+F25+F27+F30</f>
        <v>7889430.140000001</v>
      </c>
      <c r="G32" s="123">
        <f t="shared" si="0"/>
        <v>98.71840910987729</v>
      </c>
    </row>
    <row r="33" spans="1:4" ht="5.25" customHeight="1">
      <c r="A33" s="47"/>
      <c r="B33" s="41"/>
      <c r="C33" s="34"/>
      <c r="D33" s="51"/>
    </row>
    <row r="34" spans="1:4" ht="15" customHeight="1">
      <c r="A34" s="35"/>
      <c r="B34" s="43"/>
      <c r="D34" s="45"/>
    </row>
    <row r="35" spans="1:4" ht="15" customHeight="1">
      <c r="A35" s="35"/>
      <c r="B35" s="43"/>
      <c r="C35" s="129" t="s">
        <v>76</v>
      </c>
      <c r="D35" s="124"/>
    </row>
    <row r="36" spans="1:4" ht="11.25" customHeight="1">
      <c r="A36" s="35"/>
      <c r="B36" s="43"/>
      <c r="C36" s="130"/>
      <c r="D36" s="124"/>
    </row>
    <row r="37" spans="1:4" ht="14.25" customHeight="1">
      <c r="A37" s="35"/>
      <c r="B37" s="96"/>
      <c r="C37" s="131" t="s">
        <v>102</v>
      </c>
      <c r="D37" s="125"/>
    </row>
    <row r="38" spans="1:4" ht="17.25" customHeight="1">
      <c r="A38" s="35"/>
      <c r="B38" s="37"/>
      <c r="C38" s="131" t="s">
        <v>101</v>
      </c>
      <c r="D38" s="126"/>
    </row>
    <row r="39" spans="1:4" ht="16.5" customHeight="1">
      <c r="A39" s="35"/>
      <c r="B39" s="40"/>
      <c r="C39" s="131" t="s">
        <v>153</v>
      </c>
      <c r="D39" s="124"/>
    </row>
    <row r="40" spans="1:4" ht="16.5" customHeight="1">
      <c r="A40" s="35"/>
      <c r="B40" s="40"/>
      <c r="C40" s="131" t="s">
        <v>154</v>
      </c>
      <c r="D40" s="127"/>
    </row>
    <row r="41" spans="1:4" ht="15.75" customHeight="1">
      <c r="A41" s="35"/>
      <c r="B41" s="43"/>
      <c r="C41" s="131" t="s">
        <v>155</v>
      </c>
      <c r="D41" s="128"/>
    </row>
    <row r="42" spans="1:4" ht="27" customHeight="1">
      <c r="A42" s="35"/>
      <c r="B42" s="37"/>
      <c r="C42" s="38"/>
      <c r="D42" s="39"/>
    </row>
    <row r="43" spans="1:4" ht="33" customHeight="1">
      <c r="A43" s="47"/>
      <c r="B43" s="41"/>
      <c r="C43" s="48"/>
      <c r="D43" s="51"/>
    </row>
    <row r="44" spans="1:2" ht="12.75">
      <c r="A44" s="16"/>
      <c r="B44" s="16"/>
    </row>
    <row r="45" spans="1:2" ht="12.75">
      <c r="A45" s="16"/>
      <c r="B45" s="16"/>
    </row>
    <row r="46" spans="1:2" ht="12.75">
      <c r="A46" s="16"/>
      <c r="B46" s="16"/>
    </row>
    <row r="47" spans="1:3" ht="36.75" customHeight="1">
      <c r="A47" s="34"/>
      <c r="B47" s="34"/>
      <c r="C47" s="34"/>
    </row>
    <row r="48" spans="1:3" ht="27" customHeight="1">
      <c r="A48" s="34"/>
      <c r="B48" s="34"/>
      <c r="C48" s="34"/>
    </row>
    <row r="49" spans="1:3" ht="25.5" customHeight="1">
      <c r="A49" s="34"/>
      <c r="B49" s="34"/>
      <c r="C49" s="34"/>
    </row>
  </sheetData>
  <sheetProtection/>
  <mergeCells count="6">
    <mergeCell ref="F5:F6"/>
    <mergeCell ref="G5:G6"/>
    <mergeCell ref="A5:B5"/>
    <mergeCell ref="C5:C6"/>
    <mergeCell ref="D5:D6"/>
    <mergeCell ref="E5:E6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</cp:lastModifiedBy>
  <cp:lastPrinted>2011-03-15T12:13:54Z</cp:lastPrinted>
  <dcterms:created xsi:type="dcterms:W3CDTF">2001-11-06T14:38:58Z</dcterms:created>
  <dcterms:modified xsi:type="dcterms:W3CDTF">2011-04-21T09:10:13Z</dcterms:modified>
  <cp:category/>
  <cp:version/>
  <cp:contentType/>
  <cp:contentStatus/>
</cp:coreProperties>
</file>